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Кроссворд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<sst xmlns="http://schemas.openxmlformats.org/spreadsheetml/2006/main" count="6" uniqueCount="6">
  <si>
    <r>
      <t>По вертикали:</t>
    </r>
    <r>
      <rPr>
        <sz val="10"/>
        <rFont val="Arial Cyr"/>
        <family val="0"/>
      </rPr>
      <t xml:space="preserve"> </t>
    </r>
    <r>
      <rPr>
        <sz val="14"/>
        <rFont val="Arial Cyr"/>
        <family val="0"/>
      </rPr>
      <t xml:space="preserve">1. Местность в Москве. 2. Самый крупный остров в составе Больших Зондских островов. 3. Город под Москвой. 4. Город на реке Десна. 5. Заросли низкорослых листопадных кустарников, характерные для Средиземноморья. 6. Город в Европе, который некоторое время был папской резиденцией. 9. Левый приток Днепра. 10. Столица европейского государства. 15. Город в Грузии. 16. Город на острове Кюсю. 20. Азиатское государство. 22. Полярная область Земли. 23. Страна, в которой проходили XXI летние Олимпийские игры. 24. Этнографическая группа чехов, живущая в горах на западе Моравии. 25. Вулкан на Камчатке. 27. Остров в Индийском океане, входящий в состав Маскаренских островов. 29. Город в Курской области. 30. Столица Багамских островов. </t>
    </r>
    <r>
      <rPr>
        <sz val="10"/>
        <rFont val="Arial Cyr"/>
        <family val="0"/>
      </rPr>
      <t xml:space="preserve">
</t>
    </r>
  </si>
  <si>
    <r>
      <t xml:space="preserve">По горизонтали: </t>
    </r>
    <r>
      <rPr>
        <sz val="14"/>
        <rFont val="Arial Cyr"/>
        <family val="0"/>
      </rPr>
      <t xml:space="preserve">7. Порт в проливе Па-де-Кале. 8. Город в Чехии. 11. Крупнейший остров в мире. 12. Представительница народности, живущей на Камчатке. 13. Город в Орловской области. 14. Глубокая, узкая долина, образованная реками, с очень крутыми склонами. 15. Государство в Европе. 17. Река в Сибири, левая составляющая реки Тасеева. 18. Город в Швейцарии. 19. Самое глубокое в мире озеро. 21. Провинция на северо-западе Китая. 26. Областной центр в России. 28. Город в США, знаменитый в прошлом своими бойнями. 30. Столица Нигера. 31. Город в Московской области. 32. Жительница одного из островов в Средиземном море. 33. Обширная территория с сухим климатом и очень редкой растительностью. 34. Пристань на Оке. 
</t>
    </r>
  </si>
  <si>
    <t>по горинзонтали</t>
  </si>
  <si>
    <t>по вертикали</t>
  </si>
  <si>
    <t>Оценка</t>
  </si>
  <si>
    <t>Отгадано слов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</si>
</sst>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color indexed="18"/>
      <name val="Arial Cyr"/>
      <family val="0"/>
    </font>
    <font>
      <b/>
      <sz val="12"/>
      <color indexed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Alignment="1">
      <alignment/>
    </xf>
    <xf numFmtId="0" fontId="0" fillId="25" borderId="12" xfId="0" applyFill="1" applyBorder="1" applyAlignment="1">
      <alignment/>
    </xf>
    <xf numFmtId="16" fontId="0" fillId="25" borderId="0" xfId="0" applyNumberFormat="1" applyFill="1" applyBorder="1" applyAlignment="1">
      <alignment/>
    </xf>
    <xf numFmtId="0" fontId="2" fillId="25" borderId="0" xfId="0" applyFont="1" applyFill="1" applyAlignment="1">
      <alignment wrapText="1"/>
    </xf>
    <xf numFmtId="0" fontId="0" fillId="25" borderId="0" xfId="0" applyFill="1" applyAlignment="1">
      <alignment/>
    </xf>
    <xf numFmtId="0" fontId="5" fillId="25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3" xfId="0" applyFill="1" applyBorder="1" applyAlignment="1">
      <alignment/>
    </xf>
    <xf numFmtId="0" fontId="2" fillId="25" borderId="0" xfId="0" applyFont="1" applyFill="1" applyAlignment="1">
      <alignment wrapText="1"/>
    </xf>
    <xf numFmtId="0" fontId="0" fillId="25" borderId="0" xfId="0" applyFill="1" applyAlignment="1">
      <alignment/>
    </xf>
    <xf numFmtId="0" fontId="5" fillId="25" borderId="15" xfId="0" applyFont="1" applyFill="1" applyBorder="1" applyAlignment="1">
      <alignment/>
    </xf>
    <xf numFmtId="0" fontId="4" fillId="25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152400</xdr:rowOff>
    </xdr:from>
    <xdr:to>
      <xdr:col>33</xdr:col>
      <xdr:colOff>114300</xdr:colOff>
      <xdr:row>6</xdr:row>
      <xdr:rowOff>38100</xdr:rowOff>
    </xdr:to>
    <xdr:sp>
      <xdr:nvSpPr>
        <xdr:cNvPr id="1" name="WordArt 13"/>
        <xdr:cNvSpPr>
          <a:spLocks/>
        </xdr:cNvSpPr>
      </xdr:nvSpPr>
      <xdr:spPr>
        <a:xfrm>
          <a:off x="1028700" y="314325"/>
          <a:ext cx="89058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С-к-а-н-в-о-р-д по г-е-о-г-р-а-ф-и-и</a:t>
          </a:r>
        </a:p>
      </xdr:txBody>
    </xdr:sp>
    <xdr:clientData/>
  </xdr:twoCellAnchor>
  <xdr:twoCellAnchor editAs="oneCell">
    <xdr:from>
      <xdr:col>25</xdr:col>
      <xdr:colOff>266700</xdr:colOff>
      <xdr:row>12</xdr:row>
      <xdr:rowOff>28575</xdr:rowOff>
    </xdr:from>
    <xdr:to>
      <xdr:col>30</xdr:col>
      <xdr:colOff>266700</xdr:colOff>
      <xdr:row>18</xdr:row>
      <xdr:rowOff>152400</xdr:rowOff>
    </xdr:to>
    <xdr:pic>
      <xdr:nvPicPr>
        <xdr:cNvPr id="2" name="Picture 17" descr="_Sibir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1336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66675</xdr:colOff>
      <xdr:row>25</xdr:row>
      <xdr:rowOff>0</xdr:rowOff>
    </xdr:from>
    <xdr:to>
      <xdr:col>44</xdr:col>
      <xdr:colOff>200025</xdr:colOff>
      <xdr:row>31</xdr:row>
      <xdr:rowOff>152400</xdr:rowOff>
    </xdr:to>
    <xdr:pic>
      <xdr:nvPicPr>
        <xdr:cNvPr id="3" name="Picture 18" descr="Afrika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445770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25</xdr:row>
      <xdr:rowOff>161925</xdr:rowOff>
    </xdr:from>
    <xdr:to>
      <xdr:col>30</xdr:col>
      <xdr:colOff>19050</xdr:colOff>
      <xdr:row>32</xdr:row>
      <xdr:rowOff>152400</xdr:rowOff>
    </xdr:to>
    <xdr:pic>
      <xdr:nvPicPr>
        <xdr:cNvPr id="4" name="Picture 19" descr="Avstralija-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461962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142875</xdr:colOff>
      <xdr:row>5</xdr:row>
      <xdr:rowOff>47625</xdr:rowOff>
    </xdr:from>
    <xdr:to>
      <xdr:col>43</xdr:col>
      <xdr:colOff>276225</xdr:colOff>
      <xdr:row>11</xdr:row>
      <xdr:rowOff>142875</xdr:rowOff>
    </xdr:to>
    <xdr:pic>
      <xdr:nvPicPr>
        <xdr:cNvPr id="5" name="Picture 20" descr="CHto-delaj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06150" y="85725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18</xdr:row>
      <xdr:rowOff>152400</xdr:rowOff>
    </xdr:from>
    <xdr:to>
      <xdr:col>37</xdr:col>
      <xdr:colOff>133350</xdr:colOff>
      <xdr:row>25</xdr:row>
      <xdr:rowOff>95250</xdr:rowOff>
    </xdr:to>
    <xdr:pic>
      <xdr:nvPicPr>
        <xdr:cNvPr id="6" name="Picture 21" descr="Dikie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3343275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14</xdr:row>
      <xdr:rowOff>152400</xdr:rowOff>
    </xdr:from>
    <xdr:to>
      <xdr:col>44</xdr:col>
      <xdr:colOff>276225</xdr:colOff>
      <xdr:row>21</xdr:row>
      <xdr:rowOff>95250</xdr:rowOff>
    </xdr:to>
    <xdr:pic>
      <xdr:nvPicPr>
        <xdr:cNvPr id="7" name="Picture 22" descr="V-lesu-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91900" y="2619375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33</xdr:row>
      <xdr:rowOff>171450</xdr:rowOff>
    </xdr:from>
    <xdr:to>
      <xdr:col>38</xdr:col>
      <xdr:colOff>133350</xdr:colOff>
      <xdr:row>41</xdr:row>
      <xdr:rowOff>19050</xdr:rowOff>
    </xdr:to>
    <xdr:pic>
      <xdr:nvPicPr>
        <xdr:cNvPr id="8" name="Picture 23" descr="Afrika-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6010275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18</xdr:row>
      <xdr:rowOff>152400</xdr:rowOff>
    </xdr:from>
    <xdr:to>
      <xdr:col>14</xdr:col>
      <xdr:colOff>276225</xdr:colOff>
      <xdr:row>19</xdr:row>
      <xdr:rowOff>171450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33432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13</xdr:row>
      <xdr:rowOff>133350</xdr:rowOff>
    </xdr:from>
    <xdr:to>
      <xdr:col>16</xdr:col>
      <xdr:colOff>276225</xdr:colOff>
      <xdr:row>15</xdr:row>
      <xdr:rowOff>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19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</xdr:row>
      <xdr:rowOff>142875</xdr:rowOff>
    </xdr:from>
    <xdr:to>
      <xdr:col>9</xdr:col>
      <xdr:colOff>257175</xdr:colOff>
      <xdr:row>21</xdr:row>
      <xdr:rowOff>171450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24125" y="369570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18</xdr:row>
      <xdr:rowOff>142875</xdr:rowOff>
    </xdr:from>
    <xdr:to>
      <xdr:col>14</xdr:col>
      <xdr:colOff>276225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2575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13</xdr:row>
      <xdr:rowOff>123825</xdr:rowOff>
    </xdr:from>
    <xdr:to>
      <xdr:col>17</xdr:col>
      <xdr:colOff>0</xdr:colOff>
      <xdr:row>14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3336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20</xdr:row>
      <xdr:rowOff>133350</xdr:rowOff>
    </xdr:from>
    <xdr:to>
      <xdr:col>9</xdr:col>
      <xdr:colOff>276225</xdr:colOff>
      <xdr:row>21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36099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276225</xdr:colOff>
      <xdr:row>18</xdr:row>
      <xdr:rowOff>142875</xdr:rowOff>
    </xdr:from>
    <xdr:to>
      <xdr:col>43</xdr:col>
      <xdr:colOff>276225</xdr:colOff>
      <xdr:row>19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32575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266700</xdr:colOff>
      <xdr:row>13</xdr:row>
      <xdr:rowOff>123825</xdr:rowOff>
    </xdr:from>
    <xdr:to>
      <xdr:col>46</xdr:col>
      <xdr:colOff>0</xdr:colOff>
      <xdr:row>14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23336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276225</xdr:colOff>
      <xdr:row>20</xdr:row>
      <xdr:rowOff>133350</xdr:rowOff>
    </xdr:from>
    <xdr:to>
      <xdr:col>38</xdr:col>
      <xdr:colOff>276225</xdr:colOff>
      <xdr:row>21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36099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zoomScalePageLayoutView="0" workbookViewId="0" topLeftCell="A1">
      <selection activeCell="AA23" sqref="AA23"/>
    </sheetView>
  </sheetViews>
  <sheetFormatPr defaultColWidth="9.00390625" defaultRowHeight="12.75"/>
  <cols>
    <col min="1" max="28" width="3.75390625" style="0" customWidth="1"/>
    <col min="30" max="30" width="3.75390625" style="0" customWidth="1"/>
    <col min="31" max="31" width="3.625" style="0" customWidth="1"/>
    <col min="32" max="55" width="3.75390625" style="0" customWidth="1"/>
  </cols>
  <sheetData>
    <row r="1" spans="1:6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6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1:6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3.5" thickBot="1">
      <c r="A8" s="11"/>
      <c r="B8" s="11"/>
      <c r="C8" s="11"/>
      <c r="D8" s="11"/>
      <c r="E8" s="11"/>
      <c r="F8" s="11"/>
      <c r="G8" s="11"/>
      <c r="H8" s="11">
        <v>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>
        <v>2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4.25" thickBot="1" thickTop="1">
      <c r="A9" s="11"/>
      <c r="B9" s="11"/>
      <c r="C9" s="11"/>
      <c r="D9" s="11"/>
      <c r="E9" s="11"/>
      <c r="F9" s="11">
        <v>3</v>
      </c>
      <c r="G9" s="11"/>
      <c r="H9" s="20"/>
      <c r="I9" s="11"/>
      <c r="J9" s="11">
        <v>4</v>
      </c>
      <c r="K9" s="11"/>
      <c r="L9" s="11"/>
      <c r="M9" s="11"/>
      <c r="N9" s="11"/>
      <c r="O9" s="11"/>
      <c r="P9" s="11"/>
      <c r="Q9" s="11"/>
      <c r="R9" s="11">
        <v>5</v>
      </c>
      <c r="S9" s="11"/>
      <c r="T9" s="20"/>
      <c r="U9" s="13"/>
      <c r="V9" s="12">
        <v>6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7.25" thickBot="1" thickTop="1">
      <c r="A10" s="11"/>
      <c r="B10" s="11"/>
      <c r="C10" s="11"/>
      <c r="D10" s="11"/>
      <c r="E10" s="11"/>
      <c r="F10" s="20"/>
      <c r="G10" s="11"/>
      <c r="H10" s="20"/>
      <c r="I10" s="11"/>
      <c r="J10" s="20"/>
      <c r="K10" s="11"/>
      <c r="L10" s="11"/>
      <c r="M10" s="11"/>
      <c r="N10" s="11"/>
      <c r="O10" s="11"/>
      <c r="P10" s="11"/>
      <c r="Q10" s="11"/>
      <c r="R10" s="20"/>
      <c r="S10" s="13"/>
      <c r="T10" s="26"/>
      <c r="U10" s="13"/>
      <c r="V10" s="20"/>
      <c r="W10" s="13"/>
      <c r="X10" s="11"/>
      <c r="Y10" s="11"/>
      <c r="Z10" s="11"/>
      <c r="AA10" s="11"/>
      <c r="AB10" s="30" t="s">
        <v>5</v>
      </c>
      <c r="AC10" s="31"/>
      <c r="AD10" s="31"/>
      <c r="AE10" s="31"/>
      <c r="AF10" s="19">
        <f>Лист2!AN68</f>
        <v>0</v>
      </c>
      <c r="AG10" s="11"/>
      <c r="AH10" s="11"/>
      <c r="AI10" s="11"/>
      <c r="AJ10" s="11"/>
      <c r="AK10" s="14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7.25" thickBot="1" thickTop="1">
      <c r="A11" s="11"/>
      <c r="B11" s="11"/>
      <c r="C11" s="11"/>
      <c r="D11" s="11">
        <v>7</v>
      </c>
      <c r="E11" s="23"/>
      <c r="F11" s="20"/>
      <c r="G11" s="21"/>
      <c r="H11" s="20"/>
      <c r="I11" s="21"/>
      <c r="J11" s="20"/>
      <c r="K11" s="22"/>
      <c r="L11" s="11"/>
      <c r="M11" s="11">
        <v>9</v>
      </c>
      <c r="N11" s="11"/>
      <c r="O11" s="11">
        <v>10</v>
      </c>
      <c r="P11" s="11">
        <v>8</v>
      </c>
      <c r="Q11" s="20"/>
      <c r="R11" s="24"/>
      <c r="S11" s="23"/>
      <c r="T11" s="20"/>
      <c r="U11" s="20"/>
      <c r="V11" s="24"/>
      <c r="W11" s="20"/>
      <c r="X11" s="13"/>
      <c r="Y11" s="11"/>
      <c r="Z11" s="11"/>
      <c r="AA11" s="11"/>
      <c r="AB11" s="30" t="s">
        <v>4</v>
      </c>
      <c r="AC11" s="30"/>
      <c r="AD11" s="19">
        <f>IF(AF10&gt;=34,5,(IF(AF10&gt;=30,4,(IF(AF10&gt;=20,3,2)))))</f>
        <v>2</v>
      </c>
      <c r="AE11" s="13"/>
      <c r="AF11" s="1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4.25" thickBot="1" thickTop="1">
      <c r="A12" s="11"/>
      <c r="B12" s="11"/>
      <c r="C12" s="11"/>
      <c r="D12" s="11"/>
      <c r="E12" s="11"/>
      <c r="F12" s="20"/>
      <c r="G12" s="11"/>
      <c r="H12" s="20"/>
      <c r="I12" s="11"/>
      <c r="J12" s="20"/>
      <c r="K12" s="11"/>
      <c r="L12" s="11"/>
      <c r="M12" s="20"/>
      <c r="N12" s="11"/>
      <c r="O12" s="25"/>
      <c r="P12" s="11"/>
      <c r="Q12" s="11"/>
      <c r="R12" s="20"/>
      <c r="S12" s="13"/>
      <c r="T12" s="26"/>
      <c r="U12" s="13"/>
      <c r="V12" s="20"/>
      <c r="W12" s="13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4.25" thickBot="1" thickTop="1">
      <c r="A13" s="11"/>
      <c r="B13" s="11"/>
      <c r="C13" s="11">
        <v>11</v>
      </c>
      <c r="D13" s="20"/>
      <c r="E13" s="23"/>
      <c r="F13" s="20"/>
      <c r="G13" s="21"/>
      <c r="H13" s="20"/>
      <c r="I13" s="22"/>
      <c r="J13" s="21"/>
      <c r="K13" s="20"/>
      <c r="L13" s="20"/>
      <c r="M13" s="24"/>
      <c r="N13" s="11">
        <v>12</v>
      </c>
      <c r="O13" s="20"/>
      <c r="P13" s="20"/>
      <c r="Q13" s="20"/>
      <c r="R13" s="24"/>
      <c r="S13" s="23"/>
      <c r="T13" s="20"/>
      <c r="U13" s="20"/>
      <c r="V13" s="24"/>
      <c r="W13" s="20"/>
      <c r="X13" s="20"/>
      <c r="Y13" s="15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4.25" thickBot="1" thickTop="1">
      <c r="A14" s="11"/>
      <c r="B14" s="11"/>
      <c r="C14" s="11"/>
      <c r="D14" s="11"/>
      <c r="E14" s="11"/>
      <c r="F14" s="20"/>
      <c r="G14" s="11"/>
      <c r="H14" s="20"/>
      <c r="I14" s="11"/>
      <c r="J14" s="20"/>
      <c r="K14" s="11"/>
      <c r="L14" s="11"/>
      <c r="M14" s="20"/>
      <c r="N14" s="11"/>
      <c r="O14" s="26"/>
      <c r="P14" s="11"/>
      <c r="Q14" s="11"/>
      <c r="R14" s="25"/>
      <c r="S14" s="13"/>
      <c r="T14" s="26"/>
      <c r="U14" s="13"/>
      <c r="V14" s="20"/>
      <c r="W14" s="13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4.25" thickBot="1" thickTop="1">
      <c r="A15" s="11"/>
      <c r="B15" s="11"/>
      <c r="C15" s="11"/>
      <c r="D15" s="11">
        <v>13</v>
      </c>
      <c r="E15" s="23"/>
      <c r="F15" s="20"/>
      <c r="G15" s="21"/>
      <c r="H15" s="20"/>
      <c r="I15" s="22"/>
      <c r="J15" s="22"/>
      <c r="K15" s="11">
        <v>15</v>
      </c>
      <c r="L15" s="11"/>
      <c r="M15" s="20"/>
      <c r="N15" s="11"/>
      <c r="O15" s="20"/>
      <c r="P15" s="11"/>
      <c r="Q15" s="16"/>
      <c r="R15" s="20"/>
      <c r="S15" s="20"/>
      <c r="T15" s="27"/>
      <c r="U15" s="20"/>
      <c r="V15" s="21"/>
      <c r="W15" s="20"/>
      <c r="X15" s="15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4.25" thickBot="1" thickTop="1">
      <c r="A16" s="11"/>
      <c r="B16" s="11"/>
      <c r="C16" s="11"/>
      <c r="D16" s="11"/>
      <c r="E16" s="11"/>
      <c r="F16" s="20"/>
      <c r="G16" s="11"/>
      <c r="H16" s="20"/>
      <c r="I16" s="11"/>
      <c r="J16" s="11">
        <v>15</v>
      </c>
      <c r="K16" s="23"/>
      <c r="L16" s="20"/>
      <c r="M16" s="21"/>
      <c r="N16" s="23"/>
      <c r="O16" s="20"/>
      <c r="P16" s="21"/>
      <c r="Q16" s="25"/>
      <c r="R16" s="11"/>
      <c r="S16" s="13"/>
      <c r="T16" s="26"/>
      <c r="U16" s="13"/>
      <c r="V16" s="20"/>
      <c r="W16" s="13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4.25" thickBot="1" thickTop="1">
      <c r="A17" s="11"/>
      <c r="B17" s="11"/>
      <c r="C17" s="11"/>
      <c r="D17" s="11"/>
      <c r="E17" s="11"/>
      <c r="F17" s="13"/>
      <c r="G17" s="11"/>
      <c r="H17" s="20"/>
      <c r="I17" s="11"/>
      <c r="J17" s="11"/>
      <c r="K17" s="20"/>
      <c r="L17" s="11"/>
      <c r="M17" s="20"/>
      <c r="N17" s="11"/>
      <c r="O17" s="20"/>
      <c r="P17" s="11"/>
      <c r="Q17" s="20"/>
      <c r="R17" s="11"/>
      <c r="S17" s="11"/>
      <c r="T17" s="26"/>
      <c r="U17" s="13"/>
      <c r="V17" s="1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4.25" thickBot="1" thickTop="1">
      <c r="A18" s="11"/>
      <c r="B18" s="11"/>
      <c r="C18" s="11"/>
      <c r="D18" s="11"/>
      <c r="E18" s="11"/>
      <c r="F18" s="11">
        <v>17</v>
      </c>
      <c r="G18" s="20"/>
      <c r="H18" s="20"/>
      <c r="I18" s="20"/>
      <c r="J18" s="20"/>
      <c r="K18" s="24"/>
      <c r="L18" s="20"/>
      <c r="M18" s="11"/>
      <c r="N18" s="11"/>
      <c r="O18" s="11">
        <v>18</v>
      </c>
      <c r="P18" s="20"/>
      <c r="Q18" s="21"/>
      <c r="R18" s="20"/>
      <c r="S18" s="20"/>
      <c r="T18" s="27"/>
      <c r="U18" s="20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4.25" thickBot="1" thickTop="1">
      <c r="A19" s="11"/>
      <c r="B19" s="11"/>
      <c r="C19" s="11"/>
      <c r="D19" s="11"/>
      <c r="E19" s="11"/>
      <c r="F19" s="11"/>
      <c r="G19" s="13"/>
      <c r="H19" s="13">
        <v>20</v>
      </c>
      <c r="I19" s="13"/>
      <c r="J19" s="13"/>
      <c r="K19" s="20"/>
      <c r="L19" s="13"/>
      <c r="M19" s="11"/>
      <c r="N19" s="11"/>
      <c r="O19" s="11"/>
      <c r="P19" s="11"/>
      <c r="Q19" s="20"/>
      <c r="R19" s="11"/>
      <c r="S19" s="11"/>
      <c r="T19" s="11">
        <v>22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4.25" thickBot="1" thickTop="1">
      <c r="A20" s="11"/>
      <c r="B20" s="11"/>
      <c r="C20" s="11"/>
      <c r="D20" s="11"/>
      <c r="E20" s="11"/>
      <c r="F20" s="11">
        <v>19</v>
      </c>
      <c r="G20" s="23"/>
      <c r="H20" s="20"/>
      <c r="I20" s="22"/>
      <c r="J20" s="20"/>
      <c r="K20" s="21"/>
      <c r="L20" s="20"/>
      <c r="M20" s="11">
        <v>23</v>
      </c>
      <c r="N20" s="11"/>
      <c r="O20" s="11"/>
      <c r="P20" s="20"/>
      <c r="Q20" s="21"/>
      <c r="R20" s="20"/>
      <c r="S20" s="23"/>
      <c r="T20" s="20"/>
      <c r="U20" s="22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4.25" thickBot="1" thickTop="1">
      <c r="A21" s="11"/>
      <c r="B21" s="11"/>
      <c r="C21" s="11"/>
      <c r="D21" s="11"/>
      <c r="E21" s="11"/>
      <c r="F21" s="11">
        <v>25</v>
      </c>
      <c r="G21" s="11"/>
      <c r="H21" s="20"/>
      <c r="I21" s="11"/>
      <c r="J21" s="11"/>
      <c r="K21" s="20"/>
      <c r="L21" s="11"/>
      <c r="M21" s="20"/>
      <c r="N21" s="11"/>
      <c r="O21" s="20"/>
      <c r="P21" s="11"/>
      <c r="Q21" s="20"/>
      <c r="R21" s="11"/>
      <c r="S21" s="11"/>
      <c r="T21" s="20"/>
      <c r="U21" s="11"/>
      <c r="V21" s="11">
        <v>27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4.25" thickBot="1" thickTop="1">
      <c r="A22" s="11"/>
      <c r="B22" s="11"/>
      <c r="C22" s="11"/>
      <c r="D22" s="11"/>
      <c r="E22" s="11"/>
      <c r="F22" s="20"/>
      <c r="G22" s="11"/>
      <c r="H22" s="20"/>
      <c r="I22" s="11"/>
      <c r="J22" s="11"/>
      <c r="K22" s="20"/>
      <c r="L22" s="20"/>
      <c r="M22" s="24"/>
      <c r="N22" s="20"/>
      <c r="O22" s="21"/>
      <c r="P22" s="20"/>
      <c r="Q22" s="22"/>
      <c r="R22" s="11">
        <v>30</v>
      </c>
      <c r="S22" s="11"/>
      <c r="T22" s="20"/>
      <c r="U22" s="11"/>
      <c r="V22" s="2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4.25" thickBot="1" thickTop="1">
      <c r="A23" s="11"/>
      <c r="B23" s="11"/>
      <c r="C23" s="11"/>
      <c r="D23" s="11">
        <v>28</v>
      </c>
      <c r="E23" s="20"/>
      <c r="F23" s="24"/>
      <c r="G23" s="20"/>
      <c r="H23" s="25"/>
      <c r="I23" s="20"/>
      <c r="J23" s="22"/>
      <c r="K23" s="11"/>
      <c r="L23" s="11"/>
      <c r="M23" s="20"/>
      <c r="N23" s="11"/>
      <c r="O23" s="20"/>
      <c r="P23" s="11"/>
      <c r="Q23" s="11">
        <v>30</v>
      </c>
      <c r="R23" s="23"/>
      <c r="S23" s="20"/>
      <c r="T23" s="21"/>
      <c r="U23" s="20"/>
      <c r="V23" s="24"/>
      <c r="W23" s="2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4.25" thickBot="1" thickTop="1">
      <c r="A24" s="11"/>
      <c r="B24" s="11"/>
      <c r="C24" s="11"/>
      <c r="D24" s="11"/>
      <c r="E24" s="11"/>
      <c r="F24" s="20"/>
      <c r="G24" s="11"/>
      <c r="H24" s="20"/>
      <c r="I24" s="11"/>
      <c r="J24" s="20"/>
      <c r="K24" s="11"/>
      <c r="L24" s="11"/>
      <c r="M24" s="20"/>
      <c r="N24" s="11"/>
      <c r="O24" s="20"/>
      <c r="P24" s="11"/>
      <c r="Q24" s="11"/>
      <c r="R24" s="20"/>
      <c r="S24" s="11"/>
      <c r="T24" s="20"/>
      <c r="U24" s="11"/>
      <c r="V24" s="2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4.25" thickBot="1" thickTop="1">
      <c r="A25" s="11"/>
      <c r="B25" s="11"/>
      <c r="C25" s="11">
        <v>31</v>
      </c>
      <c r="D25" s="20"/>
      <c r="E25" s="20"/>
      <c r="F25" s="24"/>
      <c r="G25" s="20"/>
      <c r="H25" s="25"/>
      <c r="I25" s="20"/>
      <c r="J25" s="24"/>
      <c r="K25" s="20"/>
      <c r="L25" s="20"/>
      <c r="M25" s="20"/>
      <c r="N25" s="11">
        <v>32</v>
      </c>
      <c r="O25" s="23"/>
      <c r="P25" s="20"/>
      <c r="Q25" s="20"/>
      <c r="R25" s="21"/>
      <c r="S25" s="20"/>
      <c r="T25" s="21"/>
      <c r="U25" s="20"/>
      <c r="V25" s="24"/>
      <c r="W25" s="20"/>
      <c r="X25" s="2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4.25" thickBot="1" thickTop="1">
      <c r="A26" s="11"/>
      <c r="B26" s="11"/>
      <c r="C26" s="11"/>
      <c r="D26" s="11"/>
      <c r="E26" s="11"/>
      <c r="F26" s="20"/>
      <c r="G26" s="11"/>
      <c r="H26" s="20"/>
      <c r="I26" s="11"/>
      <c r="J26" s="20"/>
      <c r="K26" s="11"/>
      <c r="L26" s="11"/>
      <c r="M26" s="20"/>
      <c r="N26" s="11"/>
      <c r="O26" s="20"/>
      <c r="P26" s="11"/>
      <c r="Q26" s="11"/>
      <c r="R26" s="20"/>
      <c r="S26" s="11"/>
      <c r="T26" s="20"/>
      <c r="U26" s="11"/>
      <c r="V26" s="2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4.25" thickBot="1" thickTop="1">
      <c r="A27" s="11"/>
      <c r="B27" s="11"/>
      <c r="C27" s="11"/>
      <c r="D27" s="11">
        <v>33</v>
      </c>
      <c r="E27" s="20"/>
      <c r="F27" s="24"/>
      <c r="G27" s="20"/>
      <c r="H27" s="25"/>
      <c r="I27" s="20"/>
      <c r="J27" s="21"/>
      <c r="K27" s="20"/>
      <c r="L27" s="15"/>
      <c r="M27" s="11"/>
      <c r="N27" s="11"/>
      <c r="O27" s="11"/>
      <c r="P27" s="11">
        <v>34</v>
      </c>
      <c r="Q27" s="20"/>
      <c r="R27" s="21"/>
      <c r="S27" s="20"/>
      <c r="T27" s="21"/>
      <c r="U27" s="20"/>
      <c r="V27" s="21"/>
      <c r="W27" s="2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4.25" thickBot="1" thickTop="1">
      <c r="A28" s="11"/>
      <c r="B28" s="11"/>
      <c r="C28" s="11"/>
      <c r="D28" s="11"/>
      <c r="E28" s="11"/>
      <c r="F28" s="20"/>
      <c r="G28" s="11"/>
      <c r="H28" s="20"/>
      <c r="I28" s="11"/>
      <c r="J28" s="20"/>
      <c r="K28" s="11"/>
      <c r="L28" s="13"/>
      <c r="M28" s="11"/>
      <c r="N28" s="11"/>
      <c r="O28" s="11"/>
      <c r="P28" s="11"/>
      <c r="Q28" s="11"/>
      <c r="R28" s="20"/>
      <c r="S28" s="11"/>
      <c r="T28" s="20"/>
      <c r="U28" s="11"/>
      <c r="V28" s="2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4.25" thickBot="1" thickTop="1">
      <c r="A29" s="11"/>
      <c r="B29" s="11"/>
      <c r="C29" s="11"/>
      <c r="D29" s="11"/>
      <c r="E29" s="11"/>
      <c r="F29" s="11"/>
      <c r="G29" s="11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3.5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8">
      <c r="A34" s="11"/>
      <c r="B34" s="28" t="s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11"/>
      <c r="AD34" s="11"/>
      <c r="AE34" s="11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2.75">
      <c r="A35" s="1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11"/>
      <c r="AD35" s="11"/>
      <c r="AE35" s="1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2.75">
      <c r="A36" s="1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11"/>
      <c r="AD36" s="11"/>
      <c r="AE36" s="1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2.75">
      <c r="A37" s="1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11"/>
      <c r="AD37" s="11"/>
      <c r="AE37" s="1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2.75">
      <c r="A38" s="1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1"/>
      <c r="AD38" s="11"/>
      <c r="AE38" s="1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2.75">
      <c r="A39" s="1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11"/>
      <c r="AD39" s="11"/>
      <c r="AE39" s="1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2.75">
      <c r="A40" s="1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11"/>
      <c r="AD40" s="11"/>
      <c r="AE40" s="11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2.75">
      <c r="A41" s="1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1"/>
      <c r="AD41" s="11"/>
      <c r="AE41" s="11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2.75">
      <c r="A42" s="1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11"/>
      <c r="AD42" s="11"/>
      <c r="AE42" s="11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2.75">
      <c r="A43" s="1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11"/>
      <c r="AD43" s="11"/>
      <c r="AE43" s="11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2.75">
      <c r="A44" s="1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11"/>
      <c r="AD44" s="11"/>
      <c r="AE44" s="11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2.75">
      <c r="A45" s="1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11"/>
      <c r="AD45" s="11"/>
      <c r="AE45" s="1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2.75">
      <c r="A46" s="1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11"/>
      <c r="AD46" s="11"/>
      <c r="AE46" s="1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2.75">
      <c r="A47" s="1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11"/>
      <c r="AD47" s="11"/>
      <c r="AE47" s="11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2.75">
      <c r="A48" s="1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11"/>
      <c r="AD48" s="11"/>
      <c r="AE48" s="1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2.75">
      <c r="A49" s="1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11"/>
      <c r="AD49" s="11"/>
      <c r="AE49" s="1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2.75">
      <c r="A50" s="1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2.75">
      <c r="A52" s="11"/>
      <c r="B52" s="28" t="s"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2.75">
      <c r="A53" s="1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2.75">
      <c r="A54" s="11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2.75">
      <c r="A55" s="11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2.75">
      <c r="A56" s="1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2.75">
      <c r="A57" s="1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2.75">
      <c r="A58" s="11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2.75">
      <c r="A59" s="1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2.75">
      <c r="A60" s="1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2.75">
      <c r="A61" s="11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2.75">
      <c r="A62" s="1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2.75">
      <c r="A63" s="1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2.75">
      <c r="A64" s="11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2.75">
      <c r="A65" s="1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2.75">
      <c r="A66" s="1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2.75">
      <c r="A67" s="1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2.75">
      <c r="A68" s="1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2.75">
      <c r="A69" s="1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</sheetData>
  <sheetProtection/>
  <mergeCells count="4">
    <mergeCell ref="B34:AB50"/>
    <mergeCell ref="B52:AB69"/>
    <mergeCell ref="AB10:AE10"/>
    <mergeCell ref="AB11:AC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BB68"/>
  <sheetViews>
    <sheetView zoomScalePageLayoutView="0" workbookViewId="0" topLeftCell="A5">
      <selection activeCell="AN68" sqref="AN68"/>
    </sheetView>
  </sheetViews>
  <sheetFormatPr defaultColWidth="9.00390625" defaultRowHeight="12.75"/>
  <cols>
    <col min="2" max="62" width="3.75390625" style="0" customWidth="1"/>
  </cols>
  <sheetData>
    <row r="8" spans="8:49" ht="13.5" thickBot="1">
      <c r="H8">
        <v>1</v>
      </c>
      <c r="T8" s="6">
        <v>2</v>
      </c>
      <c r="AK8">
        <v>1</v>
      </c>
      <c r="AW8" s="6">
        <v>2</v>
      </c>
    </row>
    <row r="9" spans="6:51" ht="14.25" thickBot="1" thickTop="1">
      <c r="F9">
        <v>3</v>
      </c>
      <c r="H9" s="1" t="str">
        <f>IF(Кроссворд!H9="с","с","?")</f>
        <v>?</v>
      </c>
      <c r="J9">
        <v>4</v>
      </c>
      <c r="R9">
        <v>5</v>
      </c>
      <c r="T9" s="1" t="str">
        <f>IF(Кроссворд!T9="к","к","?")</f>
        <v>?</v>
      </c>
      <c r="U9" s="2"/>
      <c r="V9" s="6">
        <v>6</v>
      </c>
      <c r="AI9">
        <v>3</v>
      </c>
      <c r="AK9" s="1">
        <f>IF(H9="с",1,0)</f>
        <v>0</v>
      </c>
      <c r="AM9">
        <v>4</v>
      </c>
      <c r="AU9">
        <v>5</v>
      </c>
      <c r="AW9" s="1">
        <f>IF(T9="к",1,0)</f>
        <v>0</v>
      </c>
      <c r="AX9" s="2"/>
      <c r="AY9" s="6">
        <v>6</v>
      </c>
    </row>
    <row r="10" spans="6:52" ht="14.25" thickBot="1" thickTop="1">
      <c r="F10" s="1" t="str">
        <f>IF(Кроссворд!F10="л","л","?")</f>
        <v>?</v>
      </c>
      <c r="H10" s="1" t="str">
        <f>IF(Кроссворд!H10="о","о","?")</f>
        <v>?</v>
      </c>
      <c r="J10" s="1" t="str">
        <f>IF(Кроссворд!J10="б","б","?")</f>
        <v>?</v>
      </c>
      <c r="R10" s="1" t="str">
        <f>IF(Кроссворд!R10="ш","ш","?")</f>
        <v>?</v>
      </c>
      <c r="S10" s="2"/>
      <c r="T10" s="1" t="str">
        <f>IF(Кроссворд!T10="а","а","?")</f>
        <v>?</v>
      </c>
      <c r="U10" s="2"/>
      <c r="V10" s="1" t="str">
        <f>IF(Кроссворд!V10="а","а","?")</f>
        <v>?</v>
      </c>
      <c r="W10" s="2"/>
      <c r="AI10" s="1">
        <f>IF(F10="л",1,0)</f>
        <v>0</v>
      </c>
      <c r="AK10" s="1">
        <f>IF(H10="о",1,0)</f>
        <v>0</v>
      </c>
      <c r="AM10" s="1">
        <f>IF(J10="б",1,0)</f>
        <v>0</v>
      </c>
      <c r="AU10" s="1">
        <f>IF(R10="ш",1,0)</f>
        <v>0</v>
      </c>
      <c r="AV10" s="2"/>
      <c r="AW10" s="1">
        <f>IF(T10="а",1,0)</f>
        <v>0</v>
      </c>
      <c r="AX10" s="2"/>
      <c r="AY10" s="1">
        <f>IF(V10="а",1,0)</f>
        <v>0</v>
      </c>
      <c r="AZ10" s="2"/>
    </row>
    <row r="11" spans="4:53" ht="14.25" thickBot="1" thickTop="1">
      <c r="D11">
        <v>7</v>
      </c>
      <c r="E11" s="1" t="str">
        <f>IF(Кроссворд!E11="д","д","?")</f>
        <v>?</v>
      </c>
      <c r="F11" s="1" t="str">
        <f>IF(Кроссворд!F11="ю","ю","?")</f>
        <v>?</v>
      </c>
      <c r="G11" s="1" t="str">
        <f>IF(Кроссворд!G11="н","н","?")</f>
        <v>?</v>
      </c>
      <c r="H11" s="1" t="str">
        <f>IF(Кроссворд!H11="к","к","?")</f>
        <v>?</v>
      </c>
      <c r="I11" s="1" t="str">
        <f>IF(Кроссворд!I11="е","е","?")</f>
        <v>?</v>
      </c>
      <c r="J11" s="1" t="str">
        <f>IF(Кроссворд!J11="р","р","?")</f>
        <v>?</v>
      </c>
      <c r="K11" s="1" t="str">
        <f>IF(Кроссворд!K11="к","к","?")</f>
        <v>?</v>
      </c>
      <c r="M11">
        <v>9</v>
      </c>
      <c r="O11">
        <v>10</v>
      </c>
      <c r="P11">
        <v>8</v>
      </c>
      <c r="Q11" s="1" t="str">
        <f>IF(Кроссворд!Q11="й","й","?")</f>
        <v>?</v>
      </c>
      <c r="R11" s="1" t="str">
        <f>IF(Кроссворд!R11="и","и","?")</f>
        <v>?</v>
      </c>
      <c r="S11" s="1" t="str">
        <f>IF(Кроссворд!S11="г","г","?")</f>
        <v>?</v>
      </c>
      <c r="T11" s="1" t="str">
        <f>IF(Кроссворд!T11="л","л","?")</f>
        <v>?</v>
      </c>
      <c r="U11" s="1" t="str">
        <f>IF(Кроссворд!U11="а","а","?")</f>
        <v>?</v>
      </c>
      <c r="V11" s="1" t="str">
        <f>IF(Кроссворд!V11="в","в","?")</f>
        <v>?</v>
      </c>
      <c r="W11" s="1" t="str">
        <f>IF(Кроссворд!W11="а","а","?")</f>
        <v>?</v>
      </c>
      <c r="X11" s="2"/>
      <c r="AG11">
        <v>7</v>
      </c>
      <c r="AH11" s="1">
        <f>IF(E11="д",1,0)</f>
        <v>0</v>
      </c>
      <c r="AI11" s="1">
        <f>IF(F11="ю",1,0)</f>
        <v>0</v>
      </c>
      <c r="AJ11" s="1">
        <f>IF(G11="н",1,0)</f>
        <v>0</v>
      </c>
      <c r="AK11" s="1">
        <f>IF(H11="к",1,0)</f>
        <v>0</v>
      </c>
      <c r="AL11" s="1">
        <f>IF(I11="е",1,0)</f>
        <v>0</v>
      </c>
      <c r="AM11" s="1">
        <f>IF(J11="р",1,0)</f>
        <v>0</v>
      </c>
      <c r="AN11" s="1">
        <f>IF(K11="к",1,0)</f>
        <v>0</v>
      </c>
      <c r="AP11">
        <v>9</v>
      </c>
      <c r="AR11">
        <v>10</v>
      </c>
      <c r="AS11">
        <v>8</v>
      </c>
      <c r="AT11" s="1">
        <f>IF(Q11="й",1,0)</f>
        <v>0</v>
      </c>
      <c r="AU11" s="1">
        <f>IF(R11="и",1,0)</f>
        <v>0</v>
      </c>
      <c r="AV11" s="1">
        <f>IF(S11="г",1,0)</f>
        <v>0</v>
      </c>
      <c r="AW11" s="1">
        <f>IF(T11="л",1,0)</f>
        <v>0</v>
      </c>
      <c r="AX11" s="1">
        <f>IF(U11="а",1,0)</f>
        <v>0</v>
      </c>
      <c r="AY11" s="1">
        <f>IF(V11="в",1,0)</f>
        <v>0</v>
      </c>
      <c r="AZ11" s="1">
        <f>IF(W11="а",1,0)</f>
        <v>0</v>
      </c>
      <c r="BA11" s="2"/>
    </row>
    <row r="12" spans="6:52" ht="14.25" thickBot="1" thickTop="1">
      <c r="F12" s="1" t="str">
        <f>IF(Кроссворд!F12="б","б","?")</f>
        <v>?</v>
      </c>
      <c r="G12" s="4"/>
      <c r="H12" s="1" t="str">
        <f>IF(Кроссворд!H12="о","о","?")</f>
        <v>?</v>
      </c>
      <c r="I12" s="4"/>
      <c r="J12" s="1" t="str">
        <f>IF(Кроссворд!J12="я","я","?")</f>
        <v>?</v>
      </c>
      <c r="M12" s="1" t="str">
        <f>IF(Кроссворд!M12="в","в","?")</f>
        <v>?</v>
      </c>
      <c r="O12" s="1" t="str">
        <f>IF(Кроссворд!O12="т","т","?")</f>
        <v>?</v>
      </c>
      <c r="R12" s="1" t="str">
        <f>IF(Кроссворд!R12="б","б","?")</f>
        <v>?</v>
      </c>
      <c r="S12" s="8"/>
      <c r="T12" s="1" t="str">
        <f>IF(Кроссворд!T12="и","и","?")</f>
        <v>?</v>
      </c>
      <c r="U12" s="8"/>
      <c r="V12" s="1" t="str">
        <f>IF(Кроссворд!V12="и","и","?")</f>
        <v>?</v>
      </c>
      <c r="W12" s="2"/>
      <c r="AI12" s="1">
        <f>IF(F12="б",1,0)</f>
        <v>0</v>
      </c>
      <c r="AJ12" s="4"/>
      <c r="AK12" s="1">
        <f>IF(H12="о",1,0)</f>
        <v>0</v>
      </c>
      <c r="AL12" s="4"/>
      <c r="AM12" s="1">
        <f>IF(J12="я",1,0)</f>
        <v>0</v>
      </c>
      <c r="AP12" s="1">
        <f>IF(M12="в",1,0)</f>
        <v>0</v>
      </c>
      <c r="AR12" s="1">
        <f>IF(O12="т",1,0)</f>
        <v>0</v>
      </c>
      <c r="AU12" s="1">
        <f>IF(R12="б",1,0)</f>
        <v>0</v>
      </c>
      <c r="AV12" s="8"/>
      <c r="AW12" s="1">
        <f>IF(T12="и",1,0)</f>
        <v>0</v>
      </c>
      <c r="AX12" s="8"/>
      <c r="AY12" s="1">
        <f>IF(V12="и",1,0)</f>
        <v>0</v>
      </c>
      <c r="AZ12" s="2"/>
    </row>
    <row r="13" spans="3:54" ht="14.25" thickBot="1" thickTop="1">
      <c r="C13">
        <v>11</v>
      </c>
      <c r="D13" s="1" t="str">
        <f>IF(Кроссворд!D13="г","г","?")</f>
        <v>?</v>
      </c>
      <c r="E13" s="1" t="str">
        <f>IF(Кроссворд!E13="р","р","?")</f>
        <v>?</v>
      </c>
      <c r="F13" s="1" t="str">
        <f>IF(Кроссворд!F13="е","е","?")</f>
        <v>?</v>
      </c>
      <c r="G13" s="1" t="str">
        <f>IF(Кроссворд!G13="н","н","?")</f>
        <v>?</v>
      </c>
      <c r="H13" s="1" t="str">
        <f>IF(Кроссворд!H13="л","л","?")</f>
        <v>?</v>
      </c>
      <c r="I13" s="1" t="str">
        <f>IF(Кроссворд!I13="а","а","?")</f>
        <v>?</v>
      </c>
      <c r="J13" s="1" t="str">
        <f>IF(Кроссворд!J13="н","н","?")</f>
        <v>?</v>
      </c>
      <c r="K13" s="1" t="str">
        <f>IF(Кроссворд!K13="д","д","?")</f>
        <v>?</v>
      </c>
      <c r="L13" s="1" t="str">
        <f>IF(Кроссворд!L13="и","и","?")</f>
        <v>?</v>
      </c>
      <c r="M13" s="1" t="str">
        <f>IF(Кроссворд!M13="я","я","?")</f>
        <v>?</v>
      </c>
      <c r="N13">
        <v>12</v>
      </c>
      <c r="O13" s="1" t="str">
        <f>IF(Кроссворд!O13="и","и","?")</f>
        <v>?</v>
      </c>
      <c r="P13" s="1" t="str">
        <f>IF(Кроссворд!P13="т","т","?")</f>
        <v>?</v>
      </c>
      <c r="Q13" s="1" t="str">
        <f>IF(Кроссворд!Q13="е","е","?")</f>
        <v>?</v>
      </c>
      <c r="R13" s="1" t="str">
        <f>IF(Кроссворд!R13="л","л","?")</f>
        <v>?</v>
      </c>
      <c r="S13" s="1" t="str">
        <f>IF(Кроссворд!S13="ь","ь","?")</f>
        <v>?</v>
      </c>
      <c r="T13" s="1" t="str">
        <f>IF(Кроссворд!T13="м","м","?")</f>
        <v>?</v>
      </c>
      <c r="U13" s="1" t="str">
        <f>IF(Кроссворд!U13="е","е","?")</f>
        <v>?</v>
      </c>
      <c r="V13" s="1" t="str">
        <f>IF(Кроссворд!V13="н","н","?")</f>
        <v>?</v>
      </c>
      <c r="W13" s="1" t="str">
        <f>IF(Кроссворд!W13="к","к","?")</f>
        <v>?</v>
      </c>
      <c r="X13" s="1" t="str">
        <f>IF(Кроссворд!X13="а","а","?")</f>
        <v>?</v>
      </c>
      <c r="Y13" s="5"/>
      <c r="AF13">
        <v>11</v>
      </c>
      <c r="AG13" s="1">
        <f>IF(D13="г",1,0)</f>
        <v>0</v>
      </c>
      <c r="AH13" s="1">
        <f>IF(E13="р",1,0)</f>
        <v>0</v>
      </c>
      <c r="AI13" s="1">
        <f>IF(F13="е",1,0)</f>
        <v>0</v>
      </c>
      <c r="AJ13" s="1">
        <f>IF(G13="н",1,0)</f>
        <v>0</v>
      </c>
      <c r="AK13" s="1">
        <f>IF(H13="л",1,0)</f>
        <v>0</v>
      </c>
      <c r="AL13" s="1">
        <f>IF(I13="а",1,0)</f>
        <v>0</v>
      </c>
      <c r="AM13" s="1">
        <f>IF(J13="н",1,0)</f>
        <v>0</v>
      </c>
      <c r="AN13" s="1">
        <f>IF(K13="д",1,0)</f>
        <v>0</v>
      </c>
      <c r="AO13" s="1">
        <f>IF(L13="и",1,0)</f>
        <v>0</v>
      </c>
      <c r="AP13" s="1">
        <f>IF(M13="я",1,0)</f>
        <v>0</v>
      </c>
      <c r="AQ13">
        <v>12</v>
      </c>
      <c r="AR13" s="1">
        <f>IF(O13="и",1,0)</f>
        <v>0</v>
      </c>
      <c r="AS13" s="1">
        <f>IF(P13="т",1,0)</f>
        <v>0</v>
      </c>
      <c r="AT13" s="1">
        <f>IF(Q13="е",1,0)</f>
        <v>0</v>
      </c>
      <c r="AU13" s="1">
        <f>IF(R13="л",1,0)</f>
        <v>0</v>
      </c>
      <c r="AV13" s="1">
        <f>IF(S13="ь",1,0)</f>
        <v>0</v>
      </c>
      <c r="AW13" s="1">
        <f>IF(T13="м",1,0)</f>
        <v>0</v>
      </c>
      <c r="AX13" s="1">
        <f>IF(U13="е",1,0)</f>
        <v>0</v>
      </c>
      <c r="AY13" s="1">
        <f>IF(V13="н",1,0)</f>
        <v>0</v>
      </c>
      <c r="AZ13" s="1">
        <f>IF(W13="к",1,0)</f>
        <v>0</v>
      </c>
      <c r="BA13" s="1">
        <f>IF(X13="а",1,0)</f>
        <v>0</v>
      </c>
      <c r="BB13" s="5"/>
    </row>
    <row r="14" spans="6:52" ht="14.25" thickBot="1" thickTop="1">
      <c r="F14" s="1" t="str">
        <f>IF(Кроссворд!F14="р","р","?")</f>
        <v>?</v>
      </c>
      <c r="G14" s="4"/>
      <c r="H14" s="1" t="str">
        <f>IF(Кроссворд!H14="ь","ь","?")</f>
        <v>?</v>
      </c>
      <c r="I14" s="4"/>
      <c r="J14" s="1" t="str">
        <f>IF(Кроссворд!J14="с","с","?")</f>
        <v>?</v>
      </c>
      <c r="M14" s="1" t="str">
        <f>IF(Кроссворд!M14="з","з","?")</f>
        <v>?</v>
      </c>
      <c r="O14" s="1" t="str">
        <f>IF(Кроссворд!O14="р","р","?")</f>
        <v>?</v>
      </c>
      <c r="R14" s="1" t="str">
        <f>IF(Кроссворд!R14="я","я","?")</f>
        <v>?</v>
      </c>
      <c r="S14" s="8"/>
      <c r="T14" s="1" t="str">
        <f>IF(Кроссворд!T14="а","а","?")</f>
        <v>?</v>
      </c>
      <c r="U14" s="8"/>
      <c r="V14" s="1" t="str">
        <f>IF(Кроссворд!V14="ь","ь","?")</f>
        <v>?</v>
      </c>
      <c r="W14" s="2"/>
      <c r="AI14" s="1">
        <f>IF(F14="р",1,0)</f>
        <v>0</v>
      </c>
      <c r="AJ14" s="4"/>
      <c r="AK14" s="1">
        <f>IF(H14="ь",1,0)</f>
        <v>0</v>
      </c>
      <c r="AL14" s="4"/>
      <c r="AM14" s="1">
        <f>IF(J14="с",1,0)</f>
        <v>0</v>
      </c>
      <c r="AP14" s="1">
        <f>IF(M14="з",1,0)</f>
        <v>0</v>
      </c>
      <c r="AR14" s="1">
        <f>IF(O14="р",1,0)</f>
        <v>0</v>
      </c>
      <c r="AU14" s="1">
        <f>IF(R14="я",1,0)</f>
        <v>0</v>
      </c>
      <c r="AV14" s="8"/>
      <c r="AW14" s="1">
        <f>IF(T14="а",1,0)</f>
        <v>0</v>
      </c>
      <c r="AX14" s="8"/>
      <c r="AY14" s="1">
        <f>IF(V14="ь",1,0)</f>
        <v>0</v>
      </c>
      <c r="AZ14" s="2"/>
    </row>
    <row r="15" spans="4:53" ht="14.25" thickBot="1" thickTop="1">
      <c r="D15">
        <v>13</v>
      </c>
      <c r="E15" s="1" t="str">
        <f>IF(Кроссворд!E15="м","м","?")</f>
        <v>?</v>
      </c>
      <c r="F15" s="1" t="str">
        <f>IF(Кроссворд!F15="ц","ц","?")</f>
        <v>?</v>
      </c>
      <c r="G15" s="1" t="str">
        <f>IF(Кроссворд!G15="е","е","?")</f>
        <v>?</v>
      </c>
      <c r="H15" s="1" t="str">
        <f>IF(Кроссворд!H15="н","н","?")</f>
        <v>?</v>
      </c>
      <c r="I15" s="1" t="str">
        <f>IF(Кроссворд!I15="с","с","?")</f>
        <v>?</v>
      </c>
      <c r="J15" s="1" t="str">
        <f>IF(Кроссворд!J15="к","к","?")</f>
        <v>?</v>
      </c>
      <c r="K15">
        <v>15</v>
      </c>
      <c r="M15" s="1" t="str">
        <f>IF(Кроссворд!M15="ь","ь","?")</f>
        <v>?</v>
      </c>
      <c r="O15" s="1" t="str">
        <f>IF(Кроссворд!O15="а","а","?")</f>
        <v>?</v>
      </c>
      <c r="Q15" s="7"/>
      <c r="R15" s="1" t="str">
        <f>IF(Кроссворд!R15="к","к","?")</f>
        <v>?</v>
      </c>
      <c r="S15" s="1" t="str">
        <f>IF(Кроссворд!S15="а","а","?")</f>
        <v>?</v>
      </c>
      <c r="T15" s="1" t="str">
        <f>IF(Кроссворд!T15="н","н","?")</f>
        <v>?</v>
      </c>
      <c r="U15" s="1" t="str">
        <f>IF(Кроссворд!U15="ь","ь","?")</f>
        <v>?</v>
      </c>
      <c r="V15" s="1" t="str">
        <f>IF(Кроссворд!V15="о","о","?")</f>
        <v>?</v>
      </c>
      <c r="W15" s="1" t="str">
        <f>IF(Кроссворд!W15="н","н","?")</f>
        <v>?</v>
      </c>
      <c r="X15" s="5"/>
      <c r="AG15">
        <v>13</v>
      </c>
      <c r="AH15" s="1">
        <f>IF(E15="м",1,0)</f>
        <v>0</v>
      </c>
      <c r="AI15" s="1">
        <f>IF(F15="ц",1,0)</f>
        <v>0</v>
      </c>
      <c r="AJ15" s="1">
        <f>IF(G15="е",1,0)</f>
        <v>0</v>
      </c>
      <c r="AK15" s="1">
        <f>IF(H15="н",1,0)</f>
        <v>0</v>
      </c>
      <c r="AL15" s="1">
        <f>IF(I15="с",1,0)</f>
        <v>0</v>
      </c>
      <c r="AM15" s="1">
        <f>IF(J15="к",1,0)</f>
        <v>0</v>
      </c>
      <c r="AN15">
        <v>15</v>
      </c>
      <c r="AP15" s="1">
        <f>IF(M15="ь",1,0)</f>
        <v>0</v>
      </c>
      <c r="AR15" s="1">
        <f>IF(O15="а",1,0)</f>
        <v>0</v>
      </c>
      <c r="AT15" s="7"/>
      <c r="AU15" s="1">
        <f>IF(R15="к",1,0)</f>
        <v>0</v>
      </c>
      <c r="AV15" s="1">
        <f>IF(S15="а",1,0)</f>
        <v>0</v>
      </c>
      <c r="AW15" s="1">
        <f>IF(T15="н",1,0)</f>
        <v>0</v>
      </c>
      <c r="AX15" s="1">
        <f>IF(U15="ь",1,0)</f>
        <v>0</v>
      </c>
      <c r="AY15" s="1">
        <f>IF(V15="о",1,0)</f>
        <v>0</v>
      </c>
      <c r="AZ15" s="1">
        <f>IF(W15="н",1,0)</f>
        <v>0</v>
      </c>
      <c r="BA15" s="5"/>
    </row>
    <row r="16" spans="6:52" ht="14.25" thickBot="1" thickTop="1">
      <c r="F16" s="1" t="str">
        <f>IF(Кроссворд!F16="ы","ы","?")</f>
        <v>?</v>
      </c>
      <c r="H16" s="1" t="str">
        <f>IF(Кроссворд!H16="и","и","?")</f>
        <v>?</v>
      </c>
      <c r="J16">
        <v>15</v>
      </c>
      <c r="K16" s="1" t="str">
        <f>IF(Кроссворд!K16="р","р","?")</f>
        <v>?</v>
      </c>
      <c r="L16" s="1" t="str">
        <f>IF(Кроссворд!L16="у","у","?")</f>
        <v>?</v>
      </c>
      <c r="M16" s="1" t="str">
        <f>IF(Кроссворд!M16="м","м","?")</f>
        <v>?</v>
      </c>
      <c r="N16" s="1" t="str">
        <f>IF(Кроссворд!N16="ы","ы","?")</f>
        <v>?</v>
      </c>
      <c r="O16" s="1" t="str">
        <f>IF(Кроссворд!O16="н","н","?")</f>
        <v>?</v>
      </c>
      <c r="P16" s="1" t="str">
        <f>IF(Кроссворд!P16="и","и","?")</f>
        <v>?</v>
      </c>
      <c r="Q16" s="1" t="str">
        <f>IF(Кроссворд!Q16="я","я","?")</f>
        <v>?</v>
      </c>
      <c r="S16" s="2"/>
      <c r="T16" s="1" t="str">
        <f>IF(Кроссворд!T16="т","т","?")</f>
        <v>?</v>
      </c>
      <c r="U16" s="2"/>
      <c r="V16" s="1" t="str">
        <f>IF(Кроссворд!V16="н","н","?")</f>
        <v>?</v>
      </c>
      <c r="W16" s="2"/>
      <c r="AI16" s="1">
        <f>IF(F16="ы",1,0)</f>
        <v>0</v>
      </c>
      <c r="AK16" s="1">
        <f>IF(H16="и",1,0)</f>
        <v>0</v>
      </c>
      <c r="AM16">
        <v>15</v>
      </c>
      <c r="AN16" s="1">
        <f>IF(K16="р",1,0)</f>
        <v>0</v>
      </c>
      <c r="AO16" s="1">
        <f>IF(L16="у",1,0)</f>
        <v>0</v>
      </c>
      <c r="AP16" s="1">
        <f>IF(M16="м",1,0)</f>
        <v>0</v>
      </c>
      <c r="AQ16" s="1">
        <f>IF(N16="ы",1,0)</f>
        <v>0</v>
      </c>
      <c r="AR16" s="1">
        <f>IF(O16="н",1,0)</f>
        <v>0</v>
      </c>
      <c r="AS16" s="1">
        <f>IF(P16="и",1,0)</f>
        <v>0</v>
      </c>
      <c r="AT16" s="1">
        <f>IF(Q16="я",1,0)</f>
        <v>0</v>
      </c>
      <c r="AV16" s="2"/>
      <c r="AW16" s="1">
        <f>IF(T16="т",1,0)</f>
        <v>0</v>
      </c>
      <c r="AX16" s="2"/>
      <c r="AY16" s="1">
        <f>IF(V16="н",1,0)</f>
        <v>0</v>
      </c>
      <c r="AZ16" s="2"/>
    </row>
    <row r="17" spans="6:51" ht="14.25" thickBot="1" thickTop="1">
      <c r="F17" s="3"/>
      <c r="H17" s="1" t="str">
        <f>IF(Кроссворд!H17="к","к","?")</f>
        <v>?</v>
      </c>
      <c r="K17" s="1" t="str">
        <f>IF(Кроссворд!K17="у","у","?")</f>
        <v>?</v>
      </c>
      <c r="L17" s="4"/>
      <c r="M17" s="1" t="str">
        <f>IF(Кроссворд!M17="а","а","?")</f>
        <v>?</v>
      </c>
      <c r="O17" s="1" t="str">
        <f>IF(Кроссворд!O17="а","а","?")</f>
        <v>?</v>
      </c>
      <c r="P17" s="4"/>
      <c r="Q17" s="1" t="str">
        <f>IF(Кроссворд!Q17="ц","ц","?")</f>
        <v>?</v>
      </c>
      <c r="T17" s="1" t="str">
        <f>IF(Кроссворд!T17="а","а","?")</f>
        <v>?</v>
      </c>
      <c r="U17" s="2"/>
      <c r="V17" s="2"/>
      <c r="AI17" s="3"/>
      <c r="AK17" s="1">
        <f>IF(H17="к",1,0)</f>
        <v>0</v>
      </c>
      <c r="AN17" s="1">
        <f>IF(K17="у",1,0)</f>
        <v>0</v>
      </c>
      <c r="AO17" s="4"/>
      <c r="AP17" s="1">
        <f>IF(M17="а",1,0)</f>
        <v>0</v>
      </c>
      <c r="AR17" s="1">
        <f>IF(O17="а",1,0)</f>
        <v>0</v>
      </c>
      <c r="AS17" s="4"/>
      <c r="AT17" s="1">
        <f>IF(Q17="ц",1,0)</f>
        <v>0</v>
      </c>
      <c r="AW17" s="1">
        <f>IF(T17="а",1,0)</f>
        <v>0</v>
      </c>
      <c r="AX17" s="2"/>
      <c r="AY17" s="2"/>
    </row>
    <row r="18" spans="6:51" ht="14.25" thickBot="1" thickTop="1">
      <c r="F18">
        <v>17</v>
      </c>
      <c r="G18" s="1" t="str">
        <f>IF(Кроссворд!G18="б","б","?")</f>
        <v>?</v>
      </c>
      <c r="H18" s="1" t="str">
        <f>IF(Кроссворд!H18="и","и","?")</f>
        <v>?</v>
      </c>
      <c r="I18" s="1" t="str">
        <f>IF(Кроссворд!I18="р","р","?")</f>
        <v>?</v>
      </c>
      <c r="J18" s="1" t="str">
        <f>IF(Кроссворд!J18="ю","ю","?")</f>
        <v>?</v>
      </c>
      <c r="K18" s="1" t="str">
        <f>IF(Кроссворд!K18="с","с","?")</f>
        <v>?</v>
      </c>
      <c r="L18" s="1" t="str">
        <f>IF(Кроссворд!L18="а","а","?")</f>
        <v>?</v>
      </c>
      <c r="O18">
        <v>18</v>
      </c>
      <c r="P18" s="1" t="str">
        <f>IF(Кроссворд!P18="л","л","?")</f>
        <v>?</v>
      </c>
      <c r="Q18" s="1" t="str">
        <f>IF(Кроссворд!Q18="у","у","?")</f>
        <v>?</v>
      </c>
      <c r="R18" s="1" t="str">
        <f>IF(Кроссворд!R18="г","г","?")</f>
        <v>?</v>
      </c>
      <c r="S18" s="1" t="str">
        <f>IF(Кроссворд!S18="а","а","?")</f>
        <v>?</v>
      </c>
      <c r="T18" s="1" t="str">
        <f>IF(Кроссворд!T18="н","н","?")</f>
        <v>?</v>
      </c>
      <c r="U18" s="1" t="str">
        <f>IF(Кроссворд!U18="о","о","?")</f>
        <v>?</v>
      </c>
      <c r="V18" s="2"/>
      <c r="AI18">
        <v>17</v>
      </c>
      <c r="AJ18" s="1">
        <f>IF(G18="б",1,0)</f>
        <v>0</v>
      </c>
      <c r="AK18" s="1">
        <f>IF(H18="и",1,0)</f>
        <v>0</v>
      </c>
      <c r="AL18" s="1">
        <f>IF(I18="р",1,0)</f>
        <v>0</v>
      </c>
      <c r="AM18" s="1">
        <f>IF(J18="ю",1,0)</f>
        <v>0</v>
      </c>
      <c r="AN18" s="1">
        <f>IF(K18="с",1,0)</f>
        <v>0</v>
      </c>
      <c r="AO18" s="1">
        <f>IF(L18="а",1,0)</f>
        <v>0</v>
      </c>
      <c r="AR18">
        <v>18</v>
      </c>
      <c r="AS18" s="1">
        <f>IF(P18="л",1,0)</f>
        <v>0</v>
      </c>
      <c r="AT18" s="1">
        <f>IF(Q18="у",1,0)</f>
        <v>0</v>
      </c>
      <c r="AU18" s="1">
        <f>IF(R18="г",1,0)</f>
        <v>0</v>
      </c>
      <c r="AV18" s="1">
        <f>IF(S18="а",1,0)</f>
        <v>0</v>
      </c>
      <c r="AW18" s="1">
        <f>IF(T18="н",1,0)</f>
        <v>0</v>
      </c>
      <c r="AX18" s="1">
        <f>IF(U18="о",1,0)</f>
        <v>0</v>
      </c>
      <c r="AY18" s="2"/>
    </row>
    <row r="19" spans="7:49" ht="14.25" thickBot="1" thickTop="1">
      <c r="G19" s="2"/>
      <c r="H19" s="2">
        <v>20</v>
      </c>
      <c r="I19" s="2"/>
      <c r="J19" s="2"/>
      <c r="K19" s="1" t="str">
        <f>IF(Кроссворд!K19="т","т","?")</f>
        <v>?</v>
      </c>
      <c r="L19" s="2"/>
      <c r="Q19" s="1" t="str">
        <f>IF(Кроссворд!Q19="с","с","?")</f>
        <v>?</v>
      </c>
      <c r="T19">
        <v>22</v>
      </c>
      <c r="AJ19" s="2"/>
      <c r="AK19" s="2">
        <v>20</v>
      </c>
      <c r="AL19" s="2"/>
      <c r="AM19" s="2"/>
      <c r="AN19" s="1">
        <f>IF(K19="т",1,0)</f>
        <v>0</v>
      </c>
      <c r="AO19" s="2"/>
      <c r="AT19" s="1">
        <f>IF(Q19="с",1,0)</f>
        <v>0</v>
      </c>
      <c r="AW19">
        <v>22</v>
      </c>
    </row>
    <row r="20" spans="6:50" ht="14.25" thickBot="1" thickTop="1">
      <c r="F20">
        <v>19</v>
      </c>
      <c r="G20" s="1" t="str">
        <f>IF(Кроссворд!G20="б","б","?")</f>
        <v>?</v>
      </c>
      <c r="H20" s="1" t="str">
        <f>IF(Кроссворд!H20="а","а","?")</f>
        <v>?</v>
      </c>
      <c r="I20" s="1" t="str">
        <f>IF(Кроссворд!I20="й","й","?")</f>
        <v>?</v>
      </c>
      <c r="J20" s="1" t="str">
        <f>IF(Кроссворд!J20="к","к","?")</f>
        <v>?</v>
      </c>
      <c r="K20" s="1" t="str">
        <f>IF(Кроссворд!K20="а","а","?")</f>
        <v>?</v>
      </c>
      <c r="L20" s="1" t="str">
        <f>IF(Кроссворд!L20="л","л","?")</f>
        <v>?</v>
      </c>
      <c r="M20">
        <v>23</v>
      </c>
      <c r="P20" s="1" t="str">
        <f>IF(Кроссворд!P20="ц","ц","?")</f>
        <v>?</v>
      </c>
      <c r="Q20" s="1" t="str">
        <f>IF(Кроссворд!Q20="и","и","?")</f>
        <v>?</v>
      </c>
      <c r="R20" s="1" t="str">
        <f>IF(Кроссворд!R20="н","н","?")</f>
        <v>?</v>
      </c>
      <c r="S20" s="1" t="str">
        <f>IF(Кроссворд!S20="х","х","?")</f>
        <v>?</v>
      </c>
      <c r="T20" s="1" t="str">
        <f>IF(Кроссворд!T20="а","а","?")</f>
        <v>?</v>
      </c>
      <c r="U20" s="1" t="str">
        <f>IF(Кроссворд!U20="й","й","?")</f>
        <v>?</v>
      </c>
      <c r="AI20">
        <v>19</v>
      </c>
      <c r="AJ20" s="1">
        <f>IF(G20="б",1,0)</f>
        <v>0</v>
      </c>
      <c r="AK20" s="1">
        <f>IF(H20="а",1,0)</f>
        <v>0</v>
      </c>
      <c r="AL20" s="1">
        <f>IF(I20="й",1,0)</f>
        <v>0</v>
      </c>
      <c r="AM20" s="1">
        <f>IF(J20="к",1,0)</f>
        <v>0</v>
      </c>
      <c r="AN20" s="1">
        <f>IF(K20="а",1,0)</f>
        <v>0</v>
      </c>
      <c r="AO20" s="1">
        <f>IF(L20="л",1,0)</f>
        <v>0</v>
      </c>
      <c r="AP20">
        <v>23</v>
      </c>
      <c r="AS20" s="1">
        <f>IF(P20="ц",1,0)</f>
        <v>0</v>
      </c>
      <c r="AT20" s="1">
        <f>IF(Q20="и",1,0)</f>
        <v>0</v>
      </c>
      <c r="AU20" s="1">
        <f>IF(R20="н",1,0)</f>
        <v>0</v>
      </c>
      <c r="AV20" s="1">
        <f>IF(S20="х",1,0)</f>
        <v>0</v>
      </c>
      <c r="AW20" s="1">
        <f>IF(T20="а",1,0)</f>
        <v>0</v>
      </c>
      <c r="AX20" s="1">
        <f>IF(U20="й",1,0)</f>
        <v>0</v>
      </c>
    </row>
    <row r="21" spans="6:51" ht="14.25" thickBot="1" thickTop="1">
      <c r="F21">
        <v>25</v>
      </c>
      <c r="H21" s="1" t="str">
        <f>IF(Кроссворд!H21="ф","ф","?")</f>
        <v>?</v>
      </c>
      <c r="K21" s="1" t="str">
        <f>IF(Кроссворд!K21="в","в","?")</f>
        <v>?</v>
      </c>
      <c r="L21" s="4"/>
      <c r="M21" s="1" t="str">
        <f>IF(Кроссворд!M21="к","к","?")</f>
        <v>?</v>
      </c>
      <c r="O21" s="1" t="str">
        <f>IF(Кроссворд!O21="г","г","?")</f>
        <v>?</v>
      </c>
      <c r="P21" s="4"/>
      <c r="Q21" s="1" t="str">
        <f>IF(Кроссворд!Q21="р","р","?")</f>
        <v>?</v>
      </c>
      <c r="T21" s="1" t="str">
        <f>IF(Кроссворд!T21="н","н","?")</f>
        <v>?</v>
      </c>
      <c r="V21">
        <v>27</v>
      </c>
      <c r="AI21">
        <v>25</v>
      </c>
      <c r="AK21" s="1">
        <f>IF(H21="ф",1,0)</f>
        <v>0</v>
      </c>
      <c r="AN21" s="1">
        <f>IF(K21="в",1,0)</f>
        <v>0</v>
      </c>
      <c r="AO21" s="4"/>
      <c r="AP21" s="1">
        <f>IF(M21="к",1,0)</f>
        <v>0</v>
      </c>
      <c r="AR21" s="1">
        <f>IF(O21="г",1,0)</f>
        <v>0</v>
      </c>
      <c r="AS21" s="4"/>
      <c r="AT21" s="1">
        <f>IF(Q21="р",1,0)</f>
        <v>0</v>
      </c>
      <c r="AW21" s="1">
        <f>IF(T21="н",1,0)</f>
        <v>0</v>
      </c>
      <c r="AY21">
        <v>27</v>
      </c>
    </row>
    <row r="22" spans="6:51" ht="14.25" thickBot="1" thickTop="1">
      <c r="F22" s="1" t="str">
        <f>IF(Кроссворд!F22="ш","ш","?")</f>
        <v>?</v>
      </c>
      <c r="H22" s="1" t="str">
        <f>IF(Кроссворд!H22="г","г","?")</f>
        <v>?</v>
      </c>
      <c r="K22" s="1" t="str">
        <f>IF(Кроссворд!K22="и","и","?")</f>
        <v>?</v>
      </c>
      <c r="L22" s="1" t="str">
        <f>IF(Кроссворд!L22="в","в","?")</f>
        <v>?</v>
      </c>
      <c r="M22" s="1" t="str">
        <f>IF(Кроссворд!M22="а","а","?")</f>
        <v>?</v>
      </c>
      <c r="N22" s="1" t="str">
        <f>IF(Кроссворд!N22="н","н","?")</f>
        <v>?</v>
      </c>
      <c r="O22" s="1" t="str">
        <f>IF(Кроссворд!O22="о","о","?")</f>
        <v>?</v>
      </c>
      <c r="P22" s="1" t="str">
        <f>IF(Кроссворд!P22="в","в","?")</f>
        <v>?</v>
      </c>
      <c r="Q22" s="1" t="str">
        <f>IF(Кроссворд!Q22="о","о","?")</f>
        <v>?</v>
      </c>
      <c r="R22">
        <v>30</v>
      </c>
      <c r="T22" s="1" t="str">
        <f>IF(Кроссворд!T22="т","т","?")</f>
        <v>?</v>
      </c>
      <c r="V22" s="1" t="str">
        <f>IF(Кроссворд!V22="р","р","?")</f>
        <v>?</v>
      </c>
      <c r="AI22" s="1">
        <f>IF(F22="ш",1,0)</f>
        <v>0</v>
      </c>
      <c r="AK22" s="1">
        <f>IF(H22="г",1,0)</f>
        <v>0</v>
      </c>
      <c r="AN22" s="1">
        <f>IF(K22="и",1,0)</f>
        <v>0</v>
      </c>
      <c r="AO22" s="1">
        <f>IF(L22="в",1,0)</f>
        <v>0</v>
      </c>
      <c r="AP22" s="1">
        <f>IF(M22="а",1,0)</f>
        <v>0</v>
      </c>
      <c r="AQ22" s="1">
        <f>IF(N22="н",1,0)</f>
        <v>0</v>
      </c>
      <c r="AR22" s="1">
        <f>IF(O22="о",1,0)</f>
        <v>0</v>
      </c>
      <c r="AS22" s="1">
        <f>IF(P22="в",1,0)</f>
        <v>0</v>
      </c>
      <c r="AT22" s="1">
        <f>IF(Q22="о",1,0)</f>
        <v>0</v>
      </c>
      <c r="AU22">
        <v>30</v>
      </c>
      <c r="AW22" s="1">
        <f>IF(T22="т",1,0)</f>
        <v>0</v>
      </c>
      <c r="AY22" s="1">
        <f>IF(V22="р",1,0)</f>
        <v>0</v>
      </c>
    </row>
    <row r="23" spans="4:52" ht="14.25" thickBot="1" thickTop="1">
      <c r="D23">
        <v>28</v>
      </c>
      <c r="E23" s="1" t="str">
        <f>IF(Кроссворд!E23="ч","ч","?")</f>
        <v>?</v>
      </c>
      <c r="F23" s="1" t="str">
        <f>IF(Кроссворд!F23="и","и","?")</f>
        <v>?</v>
      </c>
      <c r="G23" s="1" t="str">
        <f>IF(Кроссворд!G23="к","к","?")</f>
        <v>?</v>
      </c>
      <c r="H23" s="1" t="str">
        <f>IF(Кроссворд!H23="а","а","?")</f>
        <v>?</v>
      </c>
      <c r="I23" s="1" t="str">
        <f>IF(Кроссворд!I23="г","г","?")</f>
        <v>?</v>
      </c>
      <c r="J23" s="1" t="str">
        <f>IF(Кроссворд!J23="о","о","?")</f>
        <v>?</v>
      </c>
      <c r="M23" s="1" t="str">
        <f>IF(Кроссворд!M23="н","н","?")</f>
        <v>?</v>
      </c>
      <c r="O23" s="1" t="str">
        <f>IF(Кроссворд!O23="р","р","?")</f>
        <v>?</v>
      </c>
      <c r="Q23">
        <v>30</v>
      </c>
      <c r="R23" s="1" t="str">
        <f>IF(Кроссворд!R23="н","н","?")</f>
        <v>?</v>
      </c>
      <c r="S23" s="1" t="str">
        <f>IF(Кроссворд!S23="и","и","?")</f>
        <v>?</v>
      </c>
      <c r="T23" s="1" t="str">
        <f>IF(Кроссворд!T23="а","а","?")</f>
        <v>?</v>
      </c>
      <c r="U23" s="1" t="str">
        <f>IF(Кроссворд!U23="м","м","?")</f>
        <v>?</v>
      </c>
      <c r="V23" s="1" t="str">
        <f>IF(Кроссворд!V23="е","е","?")</f>
        <v>?</v>
      </c>
      <c r="W23" s="1" t="str">
        <f>IF(Кроссворд!W23="й","й","?")</f>
        <v>?</v>
      </c>
      <c r="AG23">
        <v>28</v>
      </c>
      <c r="AH23" s="1">
        <f>IF(E23="ч",1,0)</f>
        <v>0</v>
      </c>
      <c r="AI23" s="1">
        <f>IF(F23="и",1,0)</f>
        <v>0</v>
      </c>
      <c r="AJ23" s="1">
        <f>IF(G23="к",1,0)</f>
        <v>0</v>
      </c>
      <c r="AK23" s="1">
        <f>IF(H23="а",1,0)</f>
        <v>0</v>
      </c>
      <c r="AL23" s="1">
        <f>IF(I23="г",1,0)</f>
        <v>0</v>
      </c>
      <c r="AM23" s="1">
        <f>IF(J23="о",1,0)</f>
        <v>0</v>
      </c>
      <c r="AP23" s="1">
        <f>IF(M23="н",1,0)</f>
        <v>0</v>
      </c>
      <c r="AR23" s="1">
        <f>IF(O23="р",1,0)</f>
        <v>0</v>
      </c>
      <c r="AT23">
        <v>30</v>
      </c>
      <c r="AU23" s="1">
        <f>IF(R23="н",1,0)</f>
        <v>0</v>
      </c>
      <c r="AV23" s="1">
        <f>IF(S23="и",1,0)</f>
        <v>0</v>
      </c>
      <c r="AW23" s="1">
        <f>IF(T23="а",1,0)</f>
        <v>0</v>
      </c>
      <c r="AX23" s="1">
        <f>IF(U23="м",1,0)</f>
        <v>0</v>
      </c>
      <c r="AY23" s="1">
        <f>IF(V23="е",1,0)</f>
        <v>0</v>
      </c>
      <c r="AZ23" s="1">
        <f>IF(W23="й",1,0)</f>
        <v>0</v>
      </c>
    </row>
    <row r="24" spans="6:51" ht="14.25" thickBot="1" thickTop="1">
      <c r="F24" s="1" t="str">
        <f>IF(Кроссворд!F24="в","в","?")</f>
        <v>?</v>
      </c>
      <c r="G24" s="4"/>
      <c r="H24" s="1" t="str">
        <f>IF(Кроссворд!H24="н","н","?")</f>
        <v>?</v>
      </c>
      <c r="I24" s="4"/>
      <c r="J24" s="1" t="str">
        <f>IF(Кроссворд!J24="б","б","?")</f>
        <v>?</v>
      </c>
      <c r="M24" s="1" t="str">
        <f>IF(Кроссворд!M24="а","а","?")</f>
        <v>?</v>
      </c>
      <c r="O24" s="1" t="str">
        <f>IF(Кроссворд!O24="а","а","?")</f>
        <v>?</v>
      </c>
      <c r="R24" s="1" t="str">
        <f>IF(Кроссворд!R24="а","а","?")</f>
        <v>?</v>
      </c>
      <c r="S24" s="4"/>
      <c r="T24" s="1" t="str">
        <f>IF(Кроссворд!T24="р","р","?")</f>
        <v>?</v>
      </c>
      <c r="U24" s="4"/>
      <c r="V24" s="1" t="str">
        <f>IF(Кроссворд!V24="ю","ю","?")</f>
        <v>?</v>
      </c>
      <c r="AI24" s="1">
        <f>IF(F24="в",1,0)</f>
        <v>0</v>
      </c>
      <c r="AJ24" s="4"/>
      <c r="AK24" s="1">
        <f>IF(H24="н",1,0)</f>
        <v>0</v>
      </c>
      <c r="AL24" s="4"/>
      <c r="AM24" s="1">
        <f>IF(J24="б",1,0)</f>
        <v>0</v>
      </c>
      <c r="AP24" s="1">
        <f>IF(M24="а",1,0)</f>
        <v>0</v>
      </c>
      <c r="AR24" s="1">
        <f>IF(O24="а",1,0)</f>
        <v>0</v>
      </c>
      <c r="AU24" s="1">
        <f>IF(R24="а",1,0)</f>
        <v>0</v>
      </c>
      <c r="AV24" s="4"/>
      <c r="AW24" s="1">
        <f>IF(T24="р",1,0)</f>
        <v>0</v>
      </c>
      <c r="AX24" s="4"/>
      <c r="AY24" s="1">
        <f>IF(V24="ю",1,0)</f>
        <v>0</v>
      </c>
    </row>
    <row r="25" spans="3:53" ht="14.25" thickBot="1" thickTop="1">
      <c r="C25">
        <v>31</v>
      </c>
      <c r="D25" s="1" t="str">
        <f>IF(Кроссворд!D25="з","з","?")</f>
        <v>?</v>
      </c>
      <c r="E25" s="1" t="str">
        <f>IF(Кроссворд!E25="в","в","?")</f>
        <v>?</v>
      </c>
      <c r="F25" s="1" t="str">
        <f>IF(Кроссворд!F25="е","е","?")</f>
        <v>?</v>
      </c>
      <c r="G25" s="1" t="str">
        <f>IF(Кроссворд!G25="н","н","?")</f>
        <v>?</v>
      </c>
      <c r="H25" s="1" t="str">
        <f>IF(Кроссворд!H25="и","и","?")</f>
        <v>?</v>
      </c>
      <c r="I25" s="1" t="str">
        <f>IF(Кроссворд!I25="г","г","?")</f>
        <v>?</v>
      </c>
      <c r="J25" s="1" t="str">
        <f>IF(Кроссворд!J25="о","о","?")</f>
        <v>?</v>
      </c>
      <c r="K25" s="1" t="str">
        <f>IF(Кроссворд!K25="р","р","?")</f>
        <v>?</v>
      </c>
      <c r="L25" s="1" t="str">
        <f>IF(Кроссворд!L25="о","о","?")</f>
        <v>?</v>
      </c>
      <c r="M25" s="1" t="str">
        <f>IF(Кроссворд!M25="д","д","?")</f>
        <v>?</v>
      </c>
      <c r="N25">
        <v>32</v>
      </c>
      <c r="O25" s="1" t="str">
        <f>IF(Кроссворд!O25="к","к","?")</f>
        <v>?</v>
      </c>
      <c r="P25" s="1" t="str">
        <f>IF(Кроссворд!P25="о","о","?")</f>
        <v>?</v>
      </c>
      <c r="Q25" s="1" t="str">
        <f>IF(Кроссворд!Q25="р","р","?")</f>
        <v>?</v>
      </c>
      <c r="R25" s="1" t="str">
        <f>IF(Кроссворд!R25="с","с","?")</f>
        <v>?</v>
      </c>
      <c r="S25" s="1" t="str">
        <f>IF(Кроссворд!S25="и","и","?")</f>
        <v>?</v>
      </c>
      <c r="T25" s="1" t="str">
        <f>IF(Кроссворд!T25="к","к","?")</f>
        <v>?</v>
      </c>
      <c r="U25" s="1" t="str">
        <f>IF(Кроссворд!U25="а","а","?")</f>
        <v>?</v>
      </c>
      <c r="V25" s="1" t="str">
        <f>IF(Кроссворд!V25="н","н","?")</f>
        <v>?</v>
      </c>
      <c r="W25" s="1" t="str">
        <f>IF(Кроссворд!W25="к","к","?")</f>
        <v>?</v>
      </c>
      <c r="X25" s="1" t="str">
        <f>IF(Кроссворд!X25="а","а","?")</f>
        <v>?</v>
      </c>
      <c r="AF25">
        <v>31</v>
      </c>
      <c r="AG25" s="1">
        <f>IF(D25="з",1,0)</f>
        <v>0</v>
      </c>
      <c r="AH25" s="1">
        <f>IF(E25="в",1,0)</f>
        <v>0</v>
      </c>
      <c r="AI25" s="1">
        <f>IF(F25="е",1,0)</f>
        <v>0</v>
      </c>
      <c r="AJ25" s="1">
        <f>IF(G25="н",1,0)</f>
        <v>0</v>
      </c>
      <c r="AK25" s="1">
        <f>IF(H25="и",1,0)</f>
        <v>0</v>
      </c>
      <c r="AL25" s="1">
        <f>IF(I25="г",1,0)</f>
        <v>0</v>
      </c>
      <c r="AM25" s="1">
        <f>IF(J25="о",1,0)</f>
        <v>0</v>
      </c>
      <c r="AN25" s="1">
        <f>IF(K25="р",1,0)</f>
        <v>0</v>
      </c>
      <c r="AO25" s="1">
        <f>IF(L25="о",1,0)</f>
        <v>0</v>
      </c>
      <c r="AP25" s="1">
        <f>IF(M25="д",1,0)</f>
        <v>0</v>
      </c>
      <c r="AQ25">
        <v>32</v>
      </c>
      <c r="AR25" s="1">
        <f>IF(O25="к",1,0)</f>
        <v>0</v>
      </c>
      <c r="AS25" s="1">
        <f>IF(P25="о",1,0)</f>
        <v>0</v>
      </c>
      <c r="AT25" s="1">
        <f>IF(Q25="р",1,0)</f>
        <v>0</v>
      </c>
      <c r="AU25" s="1">
        <f>IF(R26="с",1,0)</f>
        <v>0</v>
      </c>
      <c r="AV25" s="1">
        <f>IF(S25="и",1,0)</f>
        <v>0</v>
      </c>
      <c r="AW25" s="1">
        <f>IF(T25="к",1,0)</f>
        <v>0</v>
      </c>
      <c r="AX25" s="1">
        <f>IF(U25="а",1,0)</f>
        <v>0</v>
      </c>
      <c r="AY25" s="1">
        <f>IF(V25="н",1,0)</f>
        <v>0</v>
      </c>
      <c r="AZ25" s="1">
        <f>IF(W25="к",1,0)</f>
        <v>0</v>
      </c>
      <c r="BA25" s="1">
        <f>IF(X25="а",1,0)</f>
        <v>0</v>
      </c>
    </row>
    <row r="26" spans="6:51" ht="14.25" thickBot="1" thickTop="1">
      <c r="F26" s="1" t="str">
        <f>IF(Кроссворд!F26="л","л","?")</f>
        <v>?</v>
      </c>
      <c r="G26" s="4"/>
      <c r="H26" s="1" t="str">
        <f>IF(Кроссворд!H26="с","с","?")</f>
        <v>?</v>
      </c>
      <c r="I26" s="4"/>
      <c r="J26" s="1" t="str">
        <f>IF(Кроссворд!J26="я","я","?")</f>
        <v>?</v>
      </c>
      <c r="M26" s="1" t="str">
        <f>IF(Кроссворд!M26="а","а","?")</f>
        <v>?</v>
      </c>
      <c r="O26" s="1" t="str">
        <f>IF(Кроссворд!O26="и","и","?")</f>
        <v>?</v>
      </c>
      <c r="R26" s="1" t="str">
        <f>IF(Кроссворд!R26="с","с","?")</f>
        <v>?</v>
      </c>
      <c r="S26" s="4"/>
      <c r="T26" s="1" t="str">
        <f>IF(Кроссворд!T26="т","т","?")</f>
        <v>?</v>
      </c>
      <c r="U26" s="4"/>
      <c r="V26" s="1" t="str">
        <f>IF(Кроссворд!V26="ь","ь","?")</f>
        <v>?</v>
      </c>
      <c r="AI26" s="1">
        <f>IF(F26="л",1,0)</f>
        <v>0</v>
      </c>
      <c r="AJ26" s="4"/>
      <c r="AK26" s="1">
        <f>IF(H26="с",1,0)</f>
        <v>0</v>
      </c>
      <c r="AL26" s="4"/>
      <c r="AM26" s="1">
        <f>IF(J26="я",1,0)</f>
        <v>0</v>
      </c>
      <c r="AP26" s="1">
        <f>IF(M26="а",1,0)</f>
        <v>0</v>
      </c>
      <c r="AR26" s="1">
        <f>IF(O26="и",1,0)</f>
        <v>0</v>
      </c>
      <c r="AU26" s="1">
        <f>IF(R26="с",1,0)</f>
        <v>0</v>
      </c>
      <c r="AV26" s="4"/>
      <c r="AW26" s="1">
        <f>IF(T26="т",1,0)</f>
        <v>0</v>
      </c>
      <c r="AX26" s="4"/>
      <c r="AY26" s="1">
        <f>IF(V26="ь",1,0)</f>
        <v>0</v>
      </c>
    </row>
    <row r="27" spans="4:52" ht="14.25" thickBot="1" thickTop="1">
      <c r="D27">
        <v>33</v>
      </c>
      <c r="E27" s="1" t="str">
        <f>IF(Кроссворд!E27="п","п","?")</f>
        <v>?</v>
      </c>
      <c r="F27" s="1" t="str">
        <f>IF(Кроссворд!F27="у","у","?")</f>
        <v>?</v>
      </c>
      <c r="G27" s="1" t="str">
        <f>IF(Кроссворд!G27="с","с","?")</f>
        <v>?</v>
      </c>
      <c r="H27" s="1" t="str">
        <f>IF(Кроссворд!H27="т","т","?")</f>
        <v>?</v>
      </c>
      <c r="I27" s="1" t="str">
        <f>IF(Кроссворд!I27="ы","ы","?")</f>
        <v>?</v>
      </c>
      <c r="J27" s="1" t="str">
        <f>IF(Кроссворд!J27="н","н","?")</f>
        <v>?</v>
      </c>
      <c r="K27" s="1" t="str">
        <f>IF(Кроссворд!K27="я","я","?")</f>
        <v>?</v>
      </c>
      <c r="L27" s="5"/>
      <c r="P27">
        <v>34</v>
      </c>
      <c r="Q27" s="1" t="str">
        <f>IF(Кроссворд!Q27="к","к","?")</f>
        <v>?</v>
      </c>
      <c r="R27" s="1" t="str">
        <f>IF(Кроссворд!R27="а","а","?")</f>
        <v>?</v>
      </c>
      <c r="S27" s="1" t="str">
        <f>IF(Кроссворд!S27="с","с","?")</f>
        <v>?</v>
      </c>
      <c r="T27" s="1" t="str">
        <f>IF(Кроссворд!T27="и","и","?")</f>
        <v>?</v>
      </c>
      <c r="U27" s="1" t="str">
        <f>IF(Кроссворд!U27="м","м","?")</f>
        <v>?</v>
      </c>
      <c r="V27" s="1" t="str">
        <f>IF(Кроссворд!V27="о","о","?")</f>
        <v>?</v>
      </c>
      <c r="W27" s="1" t="str">
        <f>IF(Кроссворд!W27="в","в","?")</f>
        <v>?</v>
      </c>
      <c r="AG27">
        <v>33</v>
      </c>
      <c r="AH27" s="1">
        <f>IF(E27="п",1,0)</f>
        <v>0</v>
      </c>
      <c r="AI27" s="1">
        <f>IF(F27="у",1,0)</f>
        <v>0</v>
      </c>
      <c r="AJ27" s="1">
        <f>IF(G27="с",1,0)</f>
        <v>0</v>
      </c>
      <c r="AK27" s="1">
        <f>IF(H27="т",1,0)</f>
        <v>0</v>
      </c>
      <c r="AL27" s="1">
        <f>IF(I27="ы",1,0)</f>
        <v>0</v>
      </c>
      <c r="AM27" s="1">
        <f>IF(J27="н",1,0)</f>
        <v>0</v>
      </c>
      <c r="AN27" s="1">
        <f>IF(K27="я",1,0)</f>
        <v>0</v>
      </c>
      <c r="AO27" s="5"/>
      <c r="AS27">
        <v>34</v>
      </c>
      <c r="AT27" s="1">
        <f>IF(Q27="к",1,0)</f>
        <v>0</v>
      </c>
      <c r="AU27" s="1">
        <f>IF(R27="а",1,0)</f>
        <v>0</v>
      </c>
      <c r="AV27" s="1">
        <f>IF(S27="с",1,0)</f>
        <v>0</v>
      </c>
      <c r="AW27" s="1">
        <f>IF(T27="и",1,0)</f>
        <v>0</v>
      </c>
      <c r="AX27" s="1">
        <f>IF(U27="м",1,0)</f>
        <v>0</v>
      </c>
      <c r="AY27" s="1">
        <f>IF(V27="о",1,0)</f>
        <v>0</v>
      </c>
      <c r="AZ27" s="1">
        <f>IF(W27="в",1,0)</f>
        <v>0</v>
      </c>
    </row>
    <row r="28" spans="6:51" ht="14.25" thickBot="1" thickTop="1">
      <c r="F28" s="1" t="str">
        <f>IF(Кроссворд!F28="ч","ч","?")</f>
        <v>?</v>
      </c>
      <c r="H28" s="1" t="str">
        <f>IF(Кроссворд!H28="а","а","?")</f>
        <v>?</v>
      </c>
      <c r="J28" s="1" t="str">
        <f>IF(Кроссворд!J28="ь","ь","?")</f>
        <v>?</v>
      </c>
      <c r="L28" s="2"/>
      <c r="R28" s="1" t="str">
        <f>IF(Кроссворд!R28="у","у","?")</f>
        <v>?</v>
      </c>
      <c r="T28" s="1" t="str">
        <f>IF(Кроссворд!T28="к","к","?")</f>
        <v>?</v>
      </c>
      <c r="V28" s="1" t="str">
        <f>IF(Кроссворд!V28="н","н","?")</f>
        <v>?</v>
      </c>
      <c r="AI28" s="1">
        <f>IF(F28="ч",1,0)</f>
        <v>0</v>
      </c>
      <c r="AK28" s="1">
        <f>IF(H28="а",1,0)</f>
        <v>0</v>
      </c>
      <c r="AM28" s="1">
        <f>IF(J28="ь",1,0)</f>
        <v>0</v>
      </c>
      <c r="AO28" s="2"/>
      <c r="AU28" s="1">
        <f>IF(R28="у",1,0)</f>
        <v>0</v>
      </c>
      <c r="AW28" s="1">
        <f>IF(T28="к",1,0)</f>
        <v>0</v>
      </c>
      <c r="AY28" s="1">
        <f>IF(V28="н",1,0)</f>
        <v>0</v>
      </c>
    </row>
    <row r="29" spans="8:49" ht="14.25" thickBot="1" thickTop="1">
      <c r="H29" s="1" t="str">
        <f>IF(Кроссворд!H29="н","н","?")</f>
        <v>?</v>
      </c>
      <c r="T29" s="1" t="str">
        <f>IF(Кроссворд!T29="а","а","?")</f>
        <v>?</v>
      </c>
      <c r="AK29" s="1">
        <f>IF(H29="н",1,0)</f>
        <v>0</v>
      </c>
      <c r="AW29" s="1">
        <f>IF(T29="а",1,0)</f>
        <v>0</v>
      </c>
    </row>
    <row r="30" ht="13.5" thickTop="1"/>
    <row r="31" spans="46:51" ht="13.5" thickBot="1">
      <c r="AT31" s="2"/>
      <c r="AU31" s="2"/>
      <c r="AV31" s="2"/>
      <c r="AW31" s="2"/>
      <c r="AX31" s="2"/>
      <c r="AY31" s="2"/>
    </row>
    <row r="32" spans="35:51" ht="14.25" thickBot="1" thickTop="1">
      <c r="AI32" s="32" t="s">
        <v>2</v>
      </c>
      <c r="AJ32" s="33"/>
      <c r="AK32" s="33"/>
      <c r="AL32" s="34"/>
      <c r="AM32" s="9">
        <v>7</v>
      </c>
      <c r="AN32" s="9">
        <f>PRODUCT(AH11:AN11)</f>
        <v>0</v>
      </c>
      <c r="AT32" s="2"/>
      <c r="AU32" s="2"/>
      <c r="AV32" s="2"/>
      <c r="AW32" s="2"/>
      <c r="AX32" s="2"/>
      <c r="AY32" s="2"/>
    </row>
    <row r="33" spans="35:51" ht="14.25" thickBot="1" thickTop="1">
      <c r="AI33" s="2"/>
      <c r="AJ33" s="2"/>
      <c r="AK33" s="10"/>
      <c r="AL33" s="10"/>
      <c r="AM33" s="9">
        <v>8</v>
      </c>
      <c r="AN33" s="9">
        <f>PRODUCT(AT11:AZ11)</f>
        <v>0</v>
      </c>
      <c r="AT33" s="2"/>
      <c r="AU33" s="2"/>
      <c r="AV33" s="10"/>
      <c r="AW33" s="10"/>
      <c r="AX33" s="2"/>
      <c r="AY33" s="2"/>
    </row>
    <row r="34" spans="35:51" ht="14.25" thickBot="1" thickTop="1">
      <c r="AI34" s="2"/>
      <c r="AJ34" s="2"/>
      <c r="AK34" s="10"/>
      <c r="AL34" s="10"/>
      <c r="AM34" s="9">
        <v>11</v>
      </c>
      <c r="AN34" s="9">
        <f>PRODUCT(AG13:AP13)</f>
        <v>0</v>
      </c>
      <c r="AT34" s="2"/>
      <c r="AU34" s="2"/>
      <c r="AV34" s="10"/>
      <c r="AW34" s="10"/>
      <c r="AX34" s="2"/>
      <c r="AY34" s="2"/>
    </row>
    <row r="35" spans="35:51" ht="14.25" thickBot="1" thickTop="1">
      <c r="AI35" s="2"/>
      <c r="AJ35" s="2"/>
      <c r="AK35" s="10"/>
      <c r="AL35" s="10"/>
      <c r="AM35" s="9">
        <v>12</v>
      </c>
      <c r="AN35" s="9">
        <f>PRODUCT(AR13:BA13)</f>
        <v>0</v>
      </c>
      <c r="AT35" s="2"/>
      <c r="AU35" s="2"/>
      <c r="AV35" s="10"/>
      <c r="AW35" s="10"/>
      <c r="AX35" s="2"/>
      <c r="AY35" s="2"/>
    </row>
    <row r="36" spans="35:51" ht="14.25" thickBot="1" thickTop="1">
      <c r="AI36" s="2"/>
      <c r="AJ36" s="2"/>
      <c r="AK36" s="10"/>
      <c r="AL36" s="10"/>
      <c r="AM36" s="9">
        <v>13</v>
      </c>
      <c r="AN36" s="9">
        <f>PRODUCT(AH15:AM15)</f>
        <v>0</v>
      </c>
      <c r="AT36" s="2"/>
      <c r="AU36" s="2"/>
      <c r="AV36" s="10"/>
      <c r="AW36" s="10"/>
      <c r="AX36" s="2"/>
      <c r="AY36" s="2"/>
    </row>
    <row r="37" spans="35:51" ht="14.25" thickBot="1" thickTop="1">
      <c r="AI37" s="2"/>
      <c r="AJ37" s="2"/>
      <c r="AK37" s="10"/>
      <c r="AL37" s="10"/>
      <c r="AM37" s="9">
        <v>14</v>
      </c>
      <c r="AN37" s="9">
        <f>PRODUCT(AU15:AZ15)</f>
        <v>0</v>
      </c>
      <c r="AT37" s="2"/>
      <c r="AU37" s="2"/>
      <c r="AV37" s="10"/>
      <c r="AW37" s="10"/>
      <c r="AX37" s="2"/>
      <c r="AY37" s="2"/>
    </row>
    <row r="38" spans="35:51" ht="14.25" thickBot="1" thickTop="1">
      <c r="AI38" s="2"/>
      <c r="AJ38" s="2"/>
      <c r="AK38" s="10"/>
      <c r="AL38" s="10"/>
      <c r="AM38" s="9">
        <v>15</v>
      </c>
      <c r="AN38" s="9">
        <f>PRODUCT(AN16:AT16)</f>
        <v>0</v>
      </c>
      <c r="AT38" s="2"/>
      <c r="AU38" s="2"/>
      <c r="AV38" s="10"/>
      <c r="AW38" s="10"/>
      <c r="AX38" s="2"/>
      <c r="AY38" s="2"/>
    </row>
    <row r="39" spans="35:51" ht="14.25" thickBot="1" thickTop="1">
      <c r="AI39" s="2"/>
      <c r="AJ39" s="2"/>
      <c r="AK39" s="10"/>
      <c r="AL39" s="10"/>
      <c r="AM39" s="9">
        <v>17</v>
      </c>
      <c r="AN39" s="9">
        <f>PRODUCT(AJ18:AP18)</f>
        <v>0</v>
      </c>
      <c r="AT39" s="2"/>
      <c r="AU39" s="2"/>
      <c r="AV39" s="10"/>
      <c r="AW39" s="10"/>
      <c r="AX39" s="2"/>
      <c r="AY39" s="2"/>
    </row>
    <row r="40" spans="35:51" ht="14.25" thickBot="1" thickTop="1">
      <c r="AI40" s="2"/>
      <c r="AJ40" s="2"/>
      <c r="AK40" s="10"/>
      <c r="AL40" s="10"/>
      <c r="AM40" s="9">
        <v>18</v>
      </c>
      <c r="AN40" s="9">
        <f>PRODUCT(AS18:AX18)</f>
        <v>0</v>
      </c>
      <c r="AT40" s="2"/>
      <c r="AU40" s="2"/>
      <c r="AV40" s="10"/>
      <c r="AW40" s="10"/>
      <c r="AX40" s="2"/>
      <c r="AY40" s="2"/>
    </row>
    <row r="41" spans="35:51" ht="14.25" thickBot="1" thickTop="1">
      <c r="AI41" s="2"/>
      <c r="AJ41" s="2"/>
      <c r="AK41" s="10"/>
      <c r="AL41" s="10"/>
      <c r="AM41" s="9">
        <v>19</v>
      </c>
      <c r="AN41" s="9">
        <f>PRODUCT(AJ20:AO20)</f>
        <v>0</v>
      </c>
      <c r="AT41" s="2"/>
      <c r="AU41" s="2"/>
      <c r="AV41" s="10"/>
      <c r="AW41" s="10"/>
      <c r="AX41" s="2"/>
      <c r="AY41" s="2"/>
    </row>
    <row r="42" spans="35:51" ht="14.25" thickBot="1" thickTop="1">
      <c r="AI42" s="2"/>
      <c r="AJ42" s="2"/>
      <c r="AK42" s="10"/>
      <c r="AL42" s="10"/>
      <c r="AM42" s="9">
        <v>21</v>
      </c>
      <c r="AN42" s="9">
        <f>PRODUCT(AS20:AX20)</f>
        <v>0</v>
      </c>
      <c r="AT42" s="2"/>
      <c r="AU42" s="2"/>
      <c r="AV42" s="10"/>
      <c r="AW42" s="10"/>
      <c r="AX42" s="2"/>
      <c r="AY42" s="2"/>
    </row>
    <row r="43" spans="35:51" ht="14.25" thickBot="1" thickTop="1">
      <c r="AI43" s="2"/>
      <c r="AJ43" s="2"/>
      <c r="AK43" s="10"/>
      <c r="AL43" s="10"/>
      <c r="AM43" s="9">
        <v>26</v>
      </c>
      <c r="AN43" s="9">
        <f>PRODUCT(AN22:AT22)</f>
        <v>0</v>
      </c>
      <c r="AT43" s="2"/>
      <c r="AU43" s="2"/>
      <c r="AV43" s="10"/>
      <c r="AW43" s="10"/>
      <c r="AX43" s="2"/>
      <c r="AY43" s="2"/>
    </row>
    <row r="44" spans="35:51" ht="14.25" thickBot="1" thickTop="1">
      <c r="AI44" s="2"/>
      <c r="AJ44" s="2"/>
      <c r="AK44" s="10"/>
      <c r="AL44" s="10"/>
      <c r="AM44" s="9">
        <v>28</v>
      </c>
      <c r="AN44" s="9">
        <f>PRODUCT(AH23:AM23)</f>
        <v>0</v>
      </c>
      <c r="AT44" s="2"/>
      <c r="AU44" s="2"/>
      <c r="AV44" s="10"/>
      <c r="AW44" s="10"/>
      <c r="AX44" s="2"/>
      <c r="AY44" s="2"/>
    </row>
    <row r="45" spans="35:51" ht="14.25" thickBot="1" thickTop="1">
      <c r="AI45" s="2"/>
      <c r="AJ45" s="2"/>
      <c r="AK45" s="10"/>
      <c r="AL45" s="10"/>
      <c r="AM45" s="9">
        <v>30</v>
      </c>
      <c r="AN45" s="9">
        <f>PRODUCT(AU23:AZ23)</f>
        <v>0</v>
      </c>
      <c r="AT45" s="2"/>
      <c r="AU45" s="2"/>
      <c r="AV45" s="10"/>
      <c r="AW45" s="10"/>
      <c r="AX45" s="2"/>
      <c r="AY45" s="2"/>
    </row>
    <row r="46" spans="35:51" ht="14.25" thickBot="1" thickTop="1">
      <c r="AI46" s="2"/>
      <c r="AJ46" s="2"/>
      <c r="AK46" s="10"/>
      <c r="AL46" s="10"/>
      <c r="AM46" s="9">
        <v>31</v>
      </c>
      <c r="AN46" s="9">
        <f>PRODUCT(AG25:AP25)</f>
        <v>0</v>
      </c>
      <c r="AT46" s="2"/>
      <c r="AU46" s="2"/>
      <c r="AV46" s="10"/>
      <c r="AW46" s="10"/>
      <c r="AX46" s="2"/>
      <c r="AY46" s="2"/>
    </row>
    <row r="47" spans="35:51" ht="14.25" thickBot="1" thickTop="1">
      <c r="AI47" s="2"/>
      <c r="AJ47" s="2"/>
      <c r="AK47" s="10"/>
      <c r="AL47" s="10"/>
      <c r="AM47" s="9">
        <v>32</v>
      </c>
      <c r="AN47" s="9">
        <f>PRODUCT(AR25:BA25)</f>
        <v>0</v>
      </c>
      <c r="AT47" s="2"/>
      <c r="AU47" s="2"/>
      <c r="AV47" s="10"/>
      <c r="AW47" s="10"/>
      <c r="AX47" s="2"/>
      <c r="AY47" s="2"/>
    </row>
    <row r="48" spans="35:51" ht="14.25" thickBot="1" thickTop="1">
      <c r="AI48" s="2"/>
      <c r="AJ48" s="2"/>
      <c r="AK48" s="10"/>
      <c r="AL48" s="10"/>
      <c r="AM48" s="9">
        <v>33</v>
      </c>
      <c r="AN48" s="9">
        <f>PRODUCT(AH27:AN27)</f>
        <v>0</v>
      </c>
      <c r="AT48" s="2"/>
      <c r="AU48" s="2"/>
      <c r="AV48" s="10"/>
      <c r="AW48" s="10"/>
      <c r="AX48" s="2"/>
      <c r="AY48" s="2"/>
    </row>
    <row r="49" spans="35:51" ht="14.25" thickBot="1" thickTop="1">
      <c r="AI49" s="2"/>
      <c r="AJ49" s="2"/>
      <c r="AK49" s="10"/>
      <c r="AL49" s="10"/>
      <c r="AM49" s="9">
        <v>34</v>
      </c>
      <c r="AN49" s="9">
        <f>PRODUCT(AT27:AZ27)</f>
        <v>0</v>
      </c>
      <c r="AT49" s="2"/>
      <c r="AU49" s="2"/>
      <c r="AV49" s="10"/>
      <c r="AW49" s="10"/>
      <c r="AX49" s="2"/>
      <c r="AY49" s="2"/>
    </row>
    <row r="50" spans="35:51" ht="14.25" thickBot="1" thickTop="1">
      <c r="AI50" s="32" t="s">
        <v>3</v>
      </c>
      <c r="AJ50" s="33"/>
      <c r="AK50" s="33"/>
      <c r="AL50" s="34"/>
      <c r="AM50" s="9">
        <v>1</v>
      </c>
      <c r="AN50" s="9">
        <f>PRODUCT(AK9:AK18)</f>
        <v>0</v>
      </c>
      <c r="AT50" s="2"/>
      <c r="AU50" s="2"/>
      <c r="AV50" s="10"/>
      <c r="AW50" s="10"/>
      <c r="AX50" s="2"/>
      <c r="AY50" s="2"/>
    </row>
    <row r="51" spans="39:40" ht="14.25" thickBot="1" thickTop="1">
      <c r="AM51" s="9">
        <v>2</v>
      </c>
      <c r="AN51" s="9">
        <f>PRODUCT(AW9:AW18)</f>
        <v>0</v>
      </c>
    </row>
    <row r="52" spans="39:40" ht="14.25" thickBot="1" thickTop="1">
      <c r="AM52" s="9">
        <v>3</v>
      </c>
      <c r="AN52" s="9">
        <f>PRODUCT(AI10:AI16)</f>
        <v>0</v>
      </c>
    </row>
    <row r="53" spans="29:40" ht="14.25" thickBot="1" thickTop="1">
      <c r="AC53" s="35"/>
      <c r="AD53" s="35"/>
      <c r="AM53" s="9">
        <v>4</v>
      </c>
      <c r="AN53" s="9">
        <f>PRODUCT(AI11:AI17)</f>
        <v>0</v>
      </c>
    </row>
    <row r="54" spans="39:40" ht="14.25" thickBot="1" thickTop="1">
      <c r="AM54" s="9">
        <v>5</v>
      </c>
      <c r="AN54" s="9">
        <f>PRODUCT(AU10:AU15)</f>
        <v>0</v>
      </c>
    </row>
    <row r="55" spans="39:40" ht="14.25" thickBot="1" thickTop="1">
      <c r="AM55" s="9">
        <v>6</v>
      </c>
      <c r="AN55" s="9">
        <f>PRODUCT(AY10:AY16)</f>
        <v>0</v>
      </c>
    </row>
    <row r="56" spans="39:40" ht="14.25" thickBot="1" thickTop="1">
      <c r="AM56" s="9">
        <v>9</v>
      </c>
      <c r="AN56" s="9">
        <f>PRODUCT(AP12:AP17)</f>
        <v>0</v>
      </c>
    </row>
    <row r="57" spans="39:40" ht="14.25" thickBot="1" thickTop="1">
      <c r="AM57" s="9">
        <v>10</v>
      </c>
      <c r="AN57" s="9">
        <f>PRODUCT(AR12:AR17)</f>
        <v>0</v>
      </c>
    </row>
    <row r="58" spans="39:40" ht="14.25" thickBot="1" thickTop="1">
      <c r="AM58" s="9">
        <v>15</v>
      </c>
      <c r="AN58" s="9">
        <f>PRODUCT(AN16:AN22)</f>
        <v>0</v>
      </c>
    </row>
    <row r="59" spans="39:40" ht="14.25" thickBot="1" thickTop="1">
      <c r="AM59" s="9">
        <v>16</v>
      </c>
      <c r="AN59" s="9">
        <f>PRODUCT(AT16:AT22)</f>
        <v>0</v>
      </c>
    </row>
    <row r="60" spans="39:40" ht="14.25" thickBot="1" thickTop="1">
      <c r="AM60" s="9">
        <v>20</v>
      </c>
      <c r="AN60" s="9">
        <f>PRODUCT(AK20:AK29)</f>
        <v>0</v>
      </c>
    </row>
    <row r="61" spans="39:40" ht="14.25" thickBot="1" thickTop="1">
      <c r="AM61" s="9">
        <v>22</v>
      </c>
      <c r="AN61" s="9">
        <f>PRODUCT(AW20:AW29)</f>
        <v>0</v>
      </c>
    </row>
    <row r="62" spans="39:40" ht="14.25" thickBot="1" thickTop="1">
      <c r="AM62" s="9">
        <v>23</v>
      </c>
      <c r="AN62" s="9">
        <f>PRODUCT(AP21:AP26)</f>
        <v>0</v>
      </c>
    </row>
    <row r="63" spans="39:40" ht="14.25" thickBot="1" thickTop="1">
      <c r="AM63" s="9">
        <v>24</v>
      </c>
      <c r="AN63" s="9">
        <f>PRODUCT(AR21:AR26)</f>
        <v>0</v>
      </c>
    </row>
    <row r="64" spans="39:40" ht="14.25" thickBot="1" thickTop="1">
      <c r="AM64" s="9">
        <v>25</v>
      </c>
      <c r="AN64" s="9">
        <f>PRODUCT(AI22:AI28)</f>
        <v>0</v>
      </c>
    </row>
    <row r="65" spans="39:40" ht="14.25" thickBot="1" thickTop="1">
      <c r="AM65" s="9">
        <v>27</v>
      </c>
      <c r="AN65" s="9">
        <f>PRODUCT(AY22:AY28)</f>
        <v>0</v>
      </c>
    </row>
    <row r="66" spans="39:40" ht="14.25" thickBot="1" thickTop="1">
      <c r="AM66" s="9">
        <v>29</v>
      </c>
      <c r="AN66" s="9">
        <f>PRODUCT(AM23:AM28)</f>
        <v>0</v>
      </c>
    </row>
    <row r="67" spans="39:40" ht="14.25" thickBot="1" thickTop="1">
      <c r="AM67" s="9">
        <v>30</v>
      </c>
      <c r="AN67" s="9">
        <f>PRODUCT(AU23:AU28)</f>
        <v>0</v>
      </c>
    </row>
    <row r="68" ht="13.5" thickTop="1">
      <c r="AN68">
        <f>SUM(AN32:AN67)</f>
        <v>0</v>
      </c>
    </row>
  </sheetData>
  <sheetProtection password="CF5E" sheet="1"/>
  <mergeCells count="3">
    <mergeCell ref="AI50:AL50"/>
    <mergeCell ref="AI32:AL32"/>
    <mergeCell ref="AC53:AD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comp-09</dc:creator>
  <cp:keywords/>
  <dc:description/>
  <cp:lastModifiedBy>user</cp:lastModifiedBy>
  <dcterms:created xsi:type="dcterms:W3CDTF">2009-12-23T05:52:39Z</dcterms:created>
  <dcterms:modified xsi:type="dcterms:W3CDTF">2010-01-26T14:54:24Z</dcterms:modified>
  <cp:category/>
  <cp:version/>
  <cp:contentType/>
  <cp:contentStatus/>
</cp:coreProperties>
</file>